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RBDOCS\Departments\Finance\Budgeting &amp; Management Reporting\IR\Quarterly Results\2026\1Q26\Analysts Data Supplement\"/>
    </mc:Choice>
  </mc:AlternateContent>
  <xr:revisionPtr revIDLastSave="0" documentId="8_{8CB71EB9-5DAD-4EC3-B17F-9F415376CF76}" xr6:coauthVersionLast="47" xr6:coauthVersionMax="47" xr10:uidLastSave="{00000000-0000-0000-0000-000000000000}"/>
  <bookViews>
    <workbookView xWindow="-120" yWindow="-120" windowWidth="29040" windowHeight="15720" xr2:uid="{00000000-000D-0000-FFFF-FFFF00000000}"/>
  </bookViews>
  <sheets>
    <sheet name="Content" sheetId="2" r:id="rId1"/>
    <sheet name="1. Income Statement" sheetId="1" r:id="rId2"/>
    <sheet name="2. Balance Sheet" sheetId="3" r:id="rId3"/>
    <sheet name="3. Segmentals" sheetId="4" r:id="rId4"/>
    <sheet name="4. Disclaimer" sheetId="5" r:id="rId5"/>
  </sheets>
  <externalReferences>
    <externalReference r:id="rId6"/>
  </externalReferences>
  <definedNames>
    <definedName name="Data">'[1]Master Data'!$C$1:$AP$255</definedName>
    <definedName name="Denomination">'[1]Master Tables'!$A$7:$C$9</definedName>
    <definedName name="Line">'[1]Master Data'!$C$1:$C$255</definedName>
    <definedName name="Periods">'[1]Master Data'!$C$1:$AP$1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6" i="1" l="1"/>
  <c r="V8" i="1"/>
  <c r="V9" i="1"/>
  <c r="V10" i="1"/>
  <c r="V14" i="1"/>
  <c r="V15" i="1"/>
  <c r="V16" i="1"/>
  <c r="V18" i="1"/>
  <c r="V23" i="1"/>
  <c r="V26" i="1"/>
  <c r="V27" i="1"/>
  <c r="V29" i="1"/>
  <c r="V31" i="1"/>
  <c r="V32" i="1"/>
  <c r="V33" i="1"/>
  <c r="V35" i="1"/>
  <c r="V5" i="1"/>
  <c r="U6" i="1"/>
  <c r="U7" i="1"/>
  <c r="U8" i="1"/>
  <c r="U9" i="1"/>
  <c r="U10" i="1"/>
  <c r="U11" i="1"/>
  <c r="U12" i="1"/>
  <c r="U14" i="1"/>
  <c r="U15" i="1"/>
  <c r="U16" i="1"/>
  <c r="U17" i="1"/>
  <c r="U18" i="1"/>
  <c r="U19" i="1"/>
  <c r="U20" i="1"/>
  <c r="U22" i="1"/>
  <c r="U23" i="1"/>
  <c r="U24" i="1"/>
  <c r="U26" i="1"/>
  <c r="U27" i="1"/>
  <c r="U28" i="1"/>
  <c r="U29" i="1"/>
  <c r="U31" i="1"/>
  <c r="U32" i="1"/>
  <c r="U33" i="1"/>
  <c r="U34" i="1"/>
  <c r="U35" i="1"/>
  <c r="U5" i="1"/>
  <c r="V45" i="3"/>
  <c r="V44" i="3"/>
  <c r="V43" i="3"/>
  <c r="V42" i="3"/>
  <c r="V40" i="3"/>
  <c r="V39" i="3"/>
  <c r="V38" i="3"/>
  <c r="V36" i="3"/>
  <c r="V35" i="3"/>
  <c r="V34" i="3"/>
  <c r="V33" i="3"/>
  <c r="V27" i="3"/>
  <c r="V26" i="3"/>
  <c r="V25" i="3"/>
  <c r="V24" i="3"/>
  <c r="V23" i="3"/>
  <c r="V20" i="3"/>
  <c r="V17" i="3"/>
  <c r="V16" i="3"/>
  <c r="V13" i="3"/>
  <c r="V11" i="3"/>
  <c r="V10" i="3"/>
  <c r="V8" i="3"/>
  <c r="V7" i="3"/>
  <c r="V6" i="3"/>
  <c r="V5" i="3"/>
  <c r="U38" i="3"/>
  <c r="U39" i="3"/>
  <c r="U40" i="3"/>
  <c r="U42" i="3"/>
  <c r="U43" i="3"/>
  <c r="U44" i="3"/>
  <c r="U45" i="3"/>
  <c r="U34" i="3"/>
  <c r="U35" i="3"/>
  <c r="U36" i="3"/>
  <c r="U33" i="3"/>
  <c r="U30" i="3"/>
  <c r="U24" i="3"/>
  <c r="U25" i="3"/>
  <c r="U26" i="3"/>
  <c r="U23" i="3"/>
  <c r="U20" i="3"/>
  <c r="U17" i="3"/>
  <c r="U18" i="3"/>
  <c r="U16" i="3"/>
  <c r="U6" i="3"/>
  <c r="U7" i="3"/>
  <c r="U8" i="3"/>
  <c r="U10" i="3"/>
  <c r="U11" i="3"/>
  <c r="U12" i="3"/>
  <c r="U13" i="3"/>
  <c r="U5" i="3"/>
  <c r="T19" i="3"/>
  <c r="BF19" i="3" l="1"/>
  <c r="S28" i="3" l="1"/>
  <c r="S21" i="3"/>
  <c r="U21" i="3" s="1"/>
  <c r="S9" i="3"/>
  <c r="U9" i="3" s="1"/>
  <c r="S31" i="3" l="1"/>
  <c r="U31" i="3" s="1"/>
  <c r="U28" i="3"/>
  <c r="S14" i="3"/>
  <c r="U14" i="3" s="1"/>
  <c r="AW102" i="4"/>
  <c r="AW99" i="4"/>
  <c r="AW93" i="4"/>
  <c r="AW88" i="4"/>
  <c r="AW76" i="4"/>
  <c r="AW73" i="4"/>
  <c r="AW67" i="4"/>
  <c r="AW62" i="4"/>
  <c r="AW50" i="4"/>
  <c r="AW47" i="4"/>
  <c r="AW41" i="4"/>
  <c r="AW36" i="4"/>
  <c r="AW24" i="4"/>
  <c r="AW21" i="4"/>
  <c r="AW15" i="4"/>
  <c r="AW10" i="4"/>
  <c r="AW69" i="4" l="1"/>
  <c r="AW78" i="4" s="1"/>
  <c r="AW43" i="4"/>
  <c r="AW52" i="4"/>
  <c r="AW17" i="4"/>
  <c r="AW95" i="4"/>
  <c r="AW26" i="4" l="1"/>
  <c r="AW104" i="4"/>
  <c r="AZ19" i="1" l="1"/>
  <c r="AZ17" i="1"/>
  <c r="AZ11" i="1"/>
  <c r="AZ7" i="1"/>
  <c r="AZ20" i="1" l="1"/>
  <c r="AZ12" i="1"/>
  <c r="AZ22" i="1" s="1"/>
  <c r="AZ24" i="1" s="1"/>
  <c r="AZ28" i="1" s="1"/>
  <c r="AZ34" i="1" l="1"/>
  <c r="AU102" i="4"/>
  <c r="AU99" i="4"/>
  <c r="AU93" i="4"/>
  <c r="AU88" i="4"/>
  <c r="AU76" i="4"/>
  <c r="AU73" i="4"/>
  <c r="AU67" i="4"/>
  <c r="AU62" i="4"/>
  <c r="AU50" i="4"/>
  <c r="AU47" i="4"/>
  <c r="AU41" i="4"/>
  <c r="AU36" i="4"/>
  <c r="AU24" i="4"/>
  <c r="AU21" i="4"/>
  <c r="AU15" i="4"/>
  <c r="AU10" i="4"/>
  <c r="AX28" i="3"/>
  <c r="AX31" i="3" s="1"/>
  <c r="AX21" i="3"/>
  <c r="AX9" i="3"/>
  <c r="AX14" i="3" s="1"/>
  <c r="AU43" i="4" l="1"/>
  <c r="AU52" i="4" s="1"/>
  <c r="AU69" i="4"/>
  <c r="AU78" i="4" s="1"/>
  <c r="AU17" i="4"/>
  <c r="AU26" i="4" s="1"/>
  <c r="AU95" i="4"/>
  <c r="AU104" i="4" s="1"/>
  <c r="AX19" i="1"/>
  <c r="AX17" i="1"/>
  <c r="AX11" i="1"/>
  <c r="AX7" i="1"/>
  <c r="AX20" i="1" l="1"/>
  <c r="AX12" i="1"/>
  <c r="AX22" i="1" s="1"/>
  <c r="AX24" i="1" s="1"/>
  <c r="AX28" i="1" s="1"/>
  <c r="AS102" i="4"/>
  <c r="AS99" i="4"/>
  <c r="AS93" i="4"/>
  <c r="AS88" i="4"/>
  <c r="AS76" i="4"/>
  <c r="AS73" i="4"/>
  <c r="AS67" i="4"/>
  <c r="AS62" i="4"/>
  <c r="AS50" i="4"/>
  <c r="AS47" i="4"/>
  <c r="AS41" i="4"/>
  <c r="AS36" i="4"/>
  <c r="AS24" i="4"/>
  <c r="AS21" i="4"/>
  <c r="AS15" i="4"/>
  <c r="AS10" i="4"/>
  <c r="AS17" i="4" s="1"/>
  <c r="AS26" i="4" s="1"/>
  <c r="AS69" i="4" l="1"/>
  <c r="AS78" i="4" s="1"/>
  <c r="AS43" i="4"/>
  <c r="AS52" i="4" s="1"/>
  <c r="AS95" i="4"/>
  <c r="AS104" i="4" s="1"/>
  <c r="AX34" i="1"/>
  <c r="AI102" i="4"/>
  <c r="AI99" i="4"/>
  <c r="AI93" i="4"/>
  <c r="AI88" i="4"/>
  <c r="AI76" i="4"/>
  <c r="AI73" i="4"/>
  <c r="AI67" i="4"/>
  <c r="AI62" i="4"/>
  <c r="AI50" i="4"/>
  <c r="AI47" i="4"/>
  <c r="AI41" i="4"/>
  <c r="AI36" i="4"/>
  <c r="AI24" i="4"/>
  <c r="AI21" i="4"/>
  <c r="AI15" i="4"/>
  <c r="AI10" i="4"/>
  <c r="O102" i="4"/>
  <c r="O99" i="4"/>
  <c r="O93" i="4"/>
  <c r="O88" i="4"/>
  <c r="O76" i="4"/>
  <c r="O73" i="4"/>
  <c r="O67" i="4"/>
  <c r="O62" i="4"/>
  <c r="O50" i="4"/>
  <c r="O47" i="4"/>
  <c r="O41" i="4"/>
  <c r="O36" i="4"/>
  <c r="O24" i="4"/>
  <c r="O21" i="4"/>
  <c r="O10" i="4"/>
  <c r="AQ102" i="4"/>
  <c r="AQ99" i="4"/>
  <c r="AQ93" i="4"/>
  <c r="AQ88" i="4"/>
  <c r="AQ76" i="4"/>
  <c r="AQ73" i="4"/>
  <c r="AQ67" i="4"/>
  <c r="AQ62" i="4"/>
  <c r="AQ50" i="4"/>
  <c r="AQ47" i="4"/>
  <c r="AQ41" i="4"/>
  <c r="AQ36" i="4"/>
  <c r="AQ24" i="4"/>
  <c r="AQ21" i="4"/>
  <c r="AQ15" i="4"/>
  <c r="AQ10" i="4"/>
  <c r="S107" i="4"/>
  <c r="S106" i="4"/>
  <c r="S98" i="4"/>
  <c r="S97" i="4"/>
  <c r="S92" i="4"/>
  <c r="S90" i="4"/>
  <c r="S86" i="4"/>
  <c r="R107" i="4"/>
  <c r="R106" i="4"/>
  <c r="R98" i="4"/>
  <c r="R97" i="4"/>
  <c r="R92" i="4"/>
  <c r="R90" i="4"/>
  <c r="R86" i="4"/>
  <c r="Q102" i="4"/>
  <c r="Q99" i="4"/>
  <c r="S99" i="4" s="1"/>
  <c r="Q93" i="4"/>
  <c r="S93" i="4" s="1"/>
  <c r="Q88" i="4"/>
  <c r="S88" i="4" s="1"/>
  <c r="S81" i="4"/>
  <c r="S80" i="4"/>
  <c r="S75" i="4"/>
  <c r="S72" i="4"/>
  <c r="S71" i="4"/>
  <c r="S66" i="4"/>
  <c r="S65" i="4"/>
  <c r="S64" i="4"/>
  <c r="S61" i="4"/>
  <c r="S60" i="4"/>
  <c r="R81" i="4"/>
  <c r="R80" i="4"/>
  <c r="R72" i="4"/>
  <c r="R71" i="4"/>
  <c r="R66" i="4"/>
  <c r="R65" i="4"/>
  <c r="R64" i="4"/>
  <c r="R61" i="4"/>
  <c r="R60" i="4"/>
  <c r="Q76" i="4"/>
  <c r="S76" i="4" s="1"/>
  <c r="Q73" i="4"/>
  <c r="R73" i="4" s="1"/>
  <c r="Q67" i="4"/>
  <c r="R67" i="4" s="1"/>
  <c r="Q62" i="4"/>
  <c r="S62" i="4" s="1"/>
  <c r="R93" i="4" l="1"/>
  <c r="R62" i="4"/>
  <c r="S67" i="4"/>
  <c r="S73" i="4"/>
  <c r="O69" i="4"/>
  <c r="O78" i="4" s="1"/>
  <c r="R88" i="4"/>
  <c r="AI17" i="4"/>
  <c r="AI26" i="4" s="1"/>
  <c r="AQ17" i="4"/>
  <c r="AQ26" i="4" s="1"/>
  <c r="AQ69" i="4"/>
  <c r="AQ78" i="4" s="1"/>
  <c r="O95" i="4"/>
  <c r="O104" i="4" s="1"/>
  <c r="R99" i="4"/>
  <c r="AI95" i="4"/>
  <c r="AI104" i="4" s="1"/>
  <c r="AQ43" i="4"/>
  <c r="AQ52" i="4" s="1"/>
  <c r="AQ95" i="4"/>
  <c r="AQ104" i="4" s="1"/>
  <c r="O43" i="4"/>
  <c r="O52" i="4" s="1"/>
  <c r="AI43" i="4"/>
  <c r="AI52" i="4" s="1"/>
  <c r="AI69" i="4"/>
  <c r="AI78" i="4" s="1"/>
  <c r="Q95" i="4"/>
  <c r="Q69" i="4"/>
  <c r="Q78" i="4" l="1"/>
  <c r="R69" i="4"/>
  <c r="S69" i="4"/>
  <c r="Q104" i="4"/>
  <c r="R95" i="4"/>
  <c r="S95" i="4"/>
  <c r="S55" i="4"/>
  <c r="S54" i="4"/>
  <c r="S49" i="4"/>
  <c r="S46" i="4"/>
  <c r="S45" i="4"/>
  <c r="S38" i="4"/>
  <c r="S35" i="4"/>
  <c r="R55" i="4"/>
  <c r="R54" i="4"/>
  <c r="R49" i="4"/>
  <c r="R46" i="4"/>
  <c r="R45" i="4"/>
  <c r="R40" i="4"/>
  <c r="R39" i="4"/>
  <c r="R38" i="4"/>
  <c r="R35" i="4"/>
  <c r="S34" i="4"/>
  <c r="R34" i="4"/>
  <c r="Q50" i="4"/>
  <c r="R50" i="4" s="1"/>
  <c r="Q47" i="4"/>
  <c r="S47" i="4" s="1"/>
  <c r="Q41" i="4"/>
  <c r="R41" i="4" s="1"/>
  <c r="Q36" i="4"/>
  <c r="S36" i="4" s="1"/>
  <c r="S29" i="4"/>
  <c r="S28" i="4"/>
  <c r="S23" i="4"/>
  <c r="S20" i="4"/>
  <c r="S19" i="4"/>
  <c r="S14" i="4"/>
  <c r="S12" i="4"/>
  <c r="S9" i="4"/>
  <c r="R29" i="4"/>
  <c r="R28" i="4"/>
  <c r="R23" i="4"/>
  <c r="R20" i="4"/>
  <c r="R19" i="4"/>
  <c r="R14" i="4"/>
  <c r="R13" i="4"/>
  <c r="R12" i="4"/>
  <c r="R9" i="4"/>
  <c r="Q24" i="4"/>
  <c r="S24" i="4" s="1"/>
  <c r="Q21" i="4"/>
  <c r="R21" i="4" s="1"/>
  <c r="O15" i="4"/>
  <c r="O17" i="4" s="1"/>
  <c r="O26" i="4" s="1"/>
  <c r="Q15" i="4"/>
  <c r="S15" i="4" s="1"/>
  <c r="S8" i="4"/>
  <c r="R8" i="4"/>
  <c r="Q10" i="4"/>
  <c r="AT28" i="3"/>
  <c r="AT31" i="3" s="1"/>
  <c r="AT21" i="3"/>
  <c r="AT9" i="3"/>
  <c r="AT14" i="3" s="1"/>
  <c r="Q9" i="3"/>
  <c r="Q28" i="3"/>
  <c r="Q21" i="3"/>
  <c r="AT19" i="1"/>
  <c r="AT17" i="1"/>
  <c r="AT11" i="1"/>
  <c r="AT7" i="1"/>
  <c r="Q19" i="1"/>
  <c r="Q17" i="1"/>
  <c r="Q11" i="1"/>
  <c r="Q7" i="1"/>
  <c r="S104" i="4" l="1"/>
  <c r="R104" i="4"/>
  <c r="Q14" i="3"/>
  <c r="R24" i="4"/>
  <c r="S50" i="4"/>
  <c r="R78" i="4"/>
  <c r="S78" i="4"/>
  <c r="Q31" i="3"/>
  <c r="AT12" i="1"/>
  <c r="AT34" i="1" s="1"/>
  <c r="AT20" i="1"/>
  <c r="R15" i="4"/>
  <c r="R47" i="4"/>
  <c r="S41" i="4"/>
  <c r="Q43" i="4"/>
  <c r="Q52" i="4" s="1"/>
  <c r="R36" i="4"/>
  <c r="S21" i="4"/>
  <c r="Q17" i="4"/>
  <c r="S17" i="4"/>
  <c r="R17" i="4"/>
  <c r="Q26" i="4"/>
  <c r="S10" i="4"/>
  <c r="R10" i="4"/>
  <c r="Q20" i="1"/>
  <c r="Q12" i="1"/>
  <c r="Q34" i="1" l="1"/>
  <c r="Q22" i="1"/>
  <c r="AT22" i="1"/>
  <c r="S43" i="4"/>
  <c r="R43" i="4"/>
  <c r="S26" i="4"/>
  <c r="R26" i="4"/>
  <c r="AO102" i="4"/>
  <c r="AO99" i="4"/>
  <c r="AO93" i="4"/>
  <c r="AO88" i="4"/>
  <c r="AO76" i="4"/>
  <c r="AO73" i="4"/>
  <c r="AO67" i="4"/>
  <c r="AO62" i="4"/>
  <c r="AO50" i="4"/>
  <c r="AO47" i="4"/>
  <c r="AO41" i="4"/>
  <c r="AO36" i="4"/>
  <c r="Q24" i="1" l="1"/>
  <c r="AO95" i="4"/>
  <c r="AO104" i="4"/>
  <c r="AO69" i="4"/>
  <c r="AO78" i="4" s="1"/>
  <c r="AO43" i="4"/>
  <c r="AO52" i="4" s="1"/>
  <c r="AT24" i="1"/>
  <c r="R52" i="4"/>
  <c r="S52" i="4"/>
  <c r="AO24" i="4"/>
  <c r="AO21" i="4"/>
  <c r="AO15" i="4"/>
  <c r="AO10" i="4"/>
  <c r="AR28" i="3"/>
  <c r="AR31" i="3" s="1"/>
  <c r="AR21" i="3"/>
  <c r="AR9" i="3"/>
  <c r="AP28" i="3"/>
  <c r="AP31" i="3" s="1"/>
  <c r="AN28" i="3"/>
  <c r="AN31" i="3" s="1"/>
  <c r="AL28" i="3"/>
  <c r="AL31" i="3" s="1"/>
  <c r="AJ28" i="3"/>
  <c r="AJ31" i="3" s="1"/>
  <c r="AH28" i="3"/>
  <c r="AH31" i="3" s="1"/>
  <c r="AF28" i="3"/>
  <c r="AF31" i="3" s="1"/>
  <c r="AD28" i="3"/>
  <c r="AD31" i="3" s="1"/>
  <c r="AB28" i="3"/>
  <c r="AB31" i="3" s="1"/>
  <c r="Z28" i="3"/>
  <c r="Z31" i="3" s="1"/>
  <c r="X28" i="3"/>
  <c r="X31" i="3" s="1"/>
  <c r="O28" i="3"/>
  <c r="O31" i="3" s="1"/>
  <c r="M28" i="3"/>
  <c r="M31" i="3" s="1"/>
  <c r="K28" i="3"/>
  <c r="I28" i="3"/>
  <c r="G28" i="3"/>
  <c r="G31" i="3" s="1"/>
  <c r="E28" i="3"/>
  <c r="E31" i="3" s="1"/>
  <c r="C28" i="3"/>
  <c r="C31" i="3" s="1"/>
  <c r="AP21" i="3"/>
  <c r="AN21" i="3"/>
  <c r="AL21" i="3"/>
  <c r="AJ21" i="3"/>
  <c r="AH21" i="3"/>
  <c r="AF21" i="3"/>
  <c r="AD21" i="3"/>
  <c r="AB21" i="3"/>
  <c r="Z21" i="3"/>
  <c r="X21" i="3"/>
  <c r="O21" i="3"/>
  <c r="M21" i="3"/>
  <c r="K21" i="3"/>
  <c r="V21" i="3" s="1"/>
  <c r="I21" i="3"/>
  <c r="G21" i="3"/>
  <c r="E21" i="3"/>
  <c r="C21" i="3"/>
  <c r="AP9" i="3"/>
  <c r="AP14" i="3" s="1"/>
  <c r="AN9" i="3"/>
  <c r="AN14" i="3" s="1"/>
  <c r="AL9" i="3"/>
  <c r="AL14" i="3" s="1"/>
  <c r="AJ9" i="3"/>
  <c r="AJ14" i="3" s="1"/>
  <c r="AH9" i="3"/>
  <c r="AH14" i="3" s="1"/>
  <c r="AF9" i="3"/>
  <c r="AF14" i="3" s="1"/>
  <c r="AD9" i="3"/>
  <c r="AD14" i="3" s="1"/>
  <c r="AB9" i="3"/>
  <c r="AB14" i="3" s="1"/>
  <c r="Z9" i="3"/>
  <c r="Z14" i="3" s="1"/>
  <c r="X9" i="3"/>
  <c r="X14" i="3" s="1"/>
  <c r="O9" i="3"/>
  <c r="M9" i="3"/>
  <c r="M14" i="3" s="1"/>
  <c r="K9" i="3"/>
  <c r="I9" i="3"/>
  <c r="G9" i="3"/>
  <c r="G14" i="3" s="1"/>
  <c r="E9" i="3"/>
  <c r="E14" i="3" s="1"/>
  <c r="C9" i="3"/>
  <c r="C14" i="3" s="1"/>
  <c r="AR19" i="1"/>
  <c r="AR17" i="1"/>
  <c r="AR11" i="1"/>
  <c r="AR7" i="1"/>
  <c r="K31" i="3" l="1"/>
  <c r="V31" i="3" s="1"/>
  <c r="V28" i="3"/>
  <c r="K14" i="3"/>
  <c r="V14" i="3" s="1"/>
  <c r="V9" i="3"/>
  <c r="I14" i="3"/>
  <c r="I31" i="3"/>
  <c r="AR12" i="1"/>
  <c r="AR34" i="1" s="1"/>
  <c r="Q28" i="1"/>
  <c r="AR14" i="3"/>
  <c r="AT28" i="1"/>
  <c r="AO17" i="4"/>
  <c r="AO26" i="4" s="1"/>
  <c r="O14" i="3"/>
  <c r="AR20" i="1"/>
  <c r="AR22" i="1" l="1"/>
  <c r="AR24" i="1" s="1"/>
  <c r="AR28" i="1" s="1"/>
  <c r="AP19" i="1"/>
  <c r="AN19" i="1"/>
  <c r="AL19" i="1"/>
  <c r="AJ19" i="1"/>
  <c r="AH19" i="1"/>
  <c r="AF19" i="1"/>
  <c r="AD19" i="1"/>
  <c r="AB19" i="1"/>
  <c r="Z19" i="1"/>
  <c r="X19" i="1"/>
  <c r="AP17" i="1"/>
  <c r="AN17" i="1"/>
  <c r="AL17" i="1"/>
  <c r="AJ17" i="1"/>
  <c r="AH17" i="1"/>
  <c r="AF17" i="1"/>
  <c r="AD17" i="1"/>
  <c r="AB17" i="1"/>
  <c r="Z17" i="1"/>
  <c r="X17" i="1"/>
  <c r="AP11" i="1"/>
  <c r="AN11" i="1"/>
  <c r="AL11" i="1"/>
  <c r="AJ11" i="1"/>
  <c r="AH11" i="1"/>
  <c r="AF11" i="1"/>
  <c r="AD11" i="1"/>
  <c r="AB11" i="1"/>
  <c r="AB12" i="1" s="1"/>
  <c r="Z11" i="1"/>
  <c r="Z12" i="1" s="1"/>
  <c r="X11" i="1"/>
  <c r="AP7" i="1"/>
  <c r="AN7" i="1"/>
  <c r="AL7" i="1"/>
  <c r="AJ7" i="1"/>
  <c r="AH7" i="1"/>
  <c r="AF7" i="1"/>
  <c r="AD7" i="1"/>
  <c r="AB7" i="1"/>
  <c r="Z7" i="1"/>
  <c r="X7" i="1"/>
  <c r="O19" i="1"/>
  <c r="M19" i="1"/>
  <c r="M20" i="1" s="1"/>
  <c r="K19" i="1"/>
  <c r="I19" i="1"/>
  <c r="G19" i="1"/>
  <c r="E19" i="1"/>
  <c r="C19" i="1"/>
  <c r="C20" i="1" s="1"/>
  <c r="O17" i="1"/>
  <c r="M17" i="1"/>
  <c r="K17" i="1"/>
  <c r="V17" i="1" s="1"/>
  <c r="I17" i="1"/>
  <c r="G17" i="1"/>
  <c r="E17" i="1"/>
  <c r="C17" i="1"/>
  <c r="O11" i="1"/>
  <c r="M11" i="1"/>
  <c r="K11" i="1"/>
  <c r="V11" i="1" s="1"/>
  <c r="I11" i="1"/>
  <c r="G11" i="1"/>
  <c r="G12" i="1" s="1"/>
  <c r="E11" i="1"/>
  <c r="C11" i="1"/>
  <c r="O7" i="1"/>
  <c r="M7" i="1"/>
  <c r="K7" i="1"/>
  <c r="V7" i="1" s="1"/>
  <c r="I7" i="1"/>
  <c r="G7" i="1"/>
  <c r="E7" i="1"/>
  <c r="C7" i="1"/>
  <c r="K20" i="1" l="1"/>
  <c r="V20" i="1" s="1"/>
  <c r="V19" i="1"/>
  <c r="AP12" i="1"/>
  <c r="AP34" i="1" s="1"/>
  <c r="AF12" i="1"/>
  <c r="AF34" i="1" s="1"/>
  <c r="O12" i="1"/>
  <c r="M12" i="1"/>
  <c r="M22" i="1" s="1"/>
  <c r="M24" i="1" s="1"/>
  <c r="M28" i="1" s="1"/>
  <c r="AH12" i="1"/>
  <c r="AH22" i="1" s="1"/>
  <c r="AH24" i="1" s="1"/>
  <c r="AH28" i="1" s="1"/>
  <c r="AJ12" i="1"/>
  <c r="AJ34" i="1" s="1"/>
  <c r="X12" i="1"/>
  <c r="X34" i="1" s="1"/>
  <c r="AH34" i="1"/>
  <c r="AN20" i="1"/>
  <c r="I20" i="1"/>
  <c r="K12" i="1"/>
  <c r="AD12" i="1"/>
  <c r="AD34" i="1" s="1"/>
  <c r="C12" i="1"/>
  <c r="C22" i="1" s="1"/>
  <c r="C24" i="1" s="1"/>
  <c r="C28" i="1" s="1"/>
  <c r="E20" i="1"/>
  <c r="AP20" i="1"/>
  <c r="G34" i="1"/>
  <c r="I12" i="1"/>
  <c r="I34" i="1"/>
  <c r="E12" i="1"/>
  <c r="G20" i="1"/>
  <c r="AN12" i="1"/>
  <c r="AB20" i="1"/>
  <c r="AB22" i="1" s="1"/>
  <c r="AB24" i="1" s="1"/>
  <c r="AB28" i="1" s="1"/>
  <c r="AD20" i="1"/>
  <c r="AL12" i="1"/>
  <c r="AL34" i="1" s="1"/>
  <c r="O20" i="1"/>
  <c r="O22" i="1" s="1"/>
  <c r="G22" i="1"/>
  <c r="G24" i="1" s="1"/>
  <c r="G28" i="1" s="1"/>
  <c r="M34" i="1"/>
  <c r="O34" i="1"/>
  <c r="AB34" i="1"/>
  <c r="Z34" i="1"/>
  <c r="AF20" i="1"/>
  <c r="AH20" i="1"/>
  <c r="X20" i="1"/>
  <c r="AJ20" i="1"/>
  <c r="Z20" i="1"/>
  <c r="Z22" i="1" s="1"/>
  <c r="Z24" i="1" s="1"/>
  <c r="Z28" i="1" s="1"/>
  <c r="AL20" i="1"/>
  <c r="AJ22" i="1" l="1"/>
  <c r="AJ24" i="1" s="1"/>
  <c r="AJ28" i="1" s="1"/>
  <c r="X22" i="1"/>
  <c r="X24" i="1" s="1"/>
  <c r="X28" i="1" s="1"/>
  <c r="K34" i="1"/>
  <c r="V34" i="1" s="1"/>
  <c r="V12" i="1"/>
  <c r="AN22" i="1"/>
  <c r="AN24" i="1" s="1"/>
  <c r="AN28" i="1" s="1"/>
  <c r="AF22" i="1"/>
  <c r="AF24" i="1" s="1"/>
  <c r="AF28" i="1" s="1"/>
  <c r="AP22" i="1"/>
  <c r="AP24" i="1" s="1"/>
  <c r="AP28" i="1" s="1"/>
  <c r="E22" i="1"/>
  <c r="E24" i="1" s="1"/>
  <c r="E28" i="1" s="1"/>
  <c r="K22" i="1"/>
  <c r="C34" i="1"/>
  <c r="AN34" i="1"/>
  <c r="I22" i="1"/>
  <c r="I24" i="1"/>
  <c r="AD22" i="1"/>
  <c r="AD24" i="1" s="1"/>
  <c r="AD28" i="1" s="1"/>
  <c r="AL22" i="1"/>
  <c r="AL24" i="1" s="1"/>
  <c r="AL28" i="1" s="1"/>
  <c r="E34" i="1"/>
  <c r="O24" i="1"/>
  <c r="K24" i="1" l="1"/>
  <c r="V22" i="1"/>
  <c r="I28" i="1"/>
  <c r="O28" i="1"/>
  <c r="K28" i="1" l="1"/>
  <c r="V28" i="1" s="1"/>
  <c r="V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Abdulrahman H. Alyami</author>
  </authors>
  <commentList>
    <comment ref="BR1" authorId="0" shapeId="0" xr:uid="{23FBA696-8C9A-4F05-8555-E0D1726F1175}">
      <text>
        <r>
          <rPr>
            <b/>
            <sz val="9"/>
            <color indexed="81"/>
            <rFont val="Tahoma"/>
            <family val="2"/>
          </rPr>
          <t>Abdulrahman H. Alyami:</t>
        </r>
        <r>
          <rPr>
            <sz val="9"/>
            <color indexed="81"/>
            <rFont val="Tahoma"/>
            <family val="2"/>
          </rPr>
          <t xml:space="preserve">
check the label.. In FS "Gross financing and investment return"</t>
        </r>
      </text>
    </comment>
  </commentList>
</comments>
</file>

<file path=xl/sharedStrings.xml><?xml version="1.0" encoding="utf-8"?>
<sst xmlns="http://schemas.openxmlformats.org/spreadsheetml/2006/main" count="278" uniqueCount="124">
  <si>
    <t>Income Statement</t>
  </si>
  <si>
    <t>SAR (mn)</t>
  </si>
  <si>
    <t>FY 2014</t>
  </si>
  <si>
    <t>FY 2015</t>
  </si>
  <si>
    <t>FY 2016</t>
  </si>
  <si>
    <t>FY 2017</t>
  </si>
  <si>
    <t>FY 2018</t>
  </si>
  <si>
    <t>FY 2019</t>
  </si>
  <si>
    <t>FY 2020</t>
  </si>
  <si>
    <t>YoY
%</t>
  </si>
  <si>
    <t>5yr CAGR
%</t>
  </si>
  <si>
    <t>1Q 2019</t>
  </si>
  <si>
    <t>1H 2019</t>
  </si>
  <si>
    <t>9M 2019</t>
  </si>
  <si>
    <t>1Q 2020</t>
  </si>
  <si>
    <t>1H 2020</t>
  </si>
  <si>
    <t>9M 2020</t>
  </si>
  <si>
    <t>1Q 2021</t>
  </si>
  <si>
    <t>1H 2021</t>
  </si>
  <si>
    <t>QoQ
%</t>
  </si>
  <si>
    <t>Gross financing and investment income</t>
  </si>
  <si>
    <t>Net financing and investment income</t>
  </si>
  <si>
    <t>Fee from banking services, net</t>
  </si>
  <si>
    <t>Exchange Income, net</t>
  </si>
  <si>
    <t>Other operating income, net</t>
  </si>
  <si>
    <t>Fees and other income</t>
  </si>
  <si>
    <t>Total operating income</t>
  </si>
  <si>
    <t xml:space="preserve">Salaries and employees' related benefits </t>
  </si>
  <si>
    <t>Depreciation</t>
  </si>
  <si>
    <t>Other general and administrative expenses</t>
  </si>
  <si>
    <t>Operating expenses</t>
  </si>
  <si>
    <t>Impairment charge for financing, net</t>
  </si>
  <si>
    <t>Total impairment charge</t>
  </si>
  <si>
    <t>Total operating expenses</t>
  </si>
  <si>
    <t>Net income for the period before Zakat</t>
  </si>
  <si>
    <t>Zakat</t>
  </si>
  <si>
    <t>Net income for the period after Zakat</t>
  </si>
  <si>
    <t>Number of shares in issue</t>
  </si>
  <si>
    <t>Earnings per share (SAR)</t>
  </si>
  <si>
    <t>Dividends per share (SAR)</t>
  </si>
  <si>
    <t>Return on equity</t>
  </si>
  <si>
    <t>Return on assets</t>
  </si>
  <si>
    <t>Net financing and investment margin</t>
  </si>
  <si>
    <t>Cost to income ratio</t>
  </si>
  <si>
    <t>Cost of risk</t>
  </si>
  <si>
    <t>Return on customers', banks' and FIs' time investments</t>
  </si>
  <si>
    <t>9M 2021</t>
  </si>
  <si>
    <t>Balance Sheet</t>
  </si>
  <si>
    <t>Cash and balances with SAMA and other central banks</t>
  </si>
  <si>
    <t>Due from banks and other financial Institutions</t>
  </si>
  <si>
    <t>Investments, net</t>
  </si>
  <si>
    <t>Financing, net</t>
  </si>
  <si>
    <t>Other assets, net</t>
  </si>
  <si>
    <t>Investment properties, net</t>
  </si>
  <si>
    <t>Total assets</t>
  </si>
  <si>
    <t>Due to banks and other financial institutions</t>
  </si>
  <si>
    <t>Customers' deposits</t>
  </si>
  <si>
    <t>Other liabilities</t>
  </si>
  <si>
    <t>Total liabilities</t>
  </si>
  <si>
    <t>Share capital</t>
  </si>
  <si>
    <t>Statutory reserve</t>
  </si>
  <si>
    <t>Other reserves</t>
  </si>
  <si>
    <t>Retained earnings</t>
  </si>
  <si>
    <t>Proposed dividends</t>
  </si>
  <si>
    <t>Total shareholders' equity</t>
  </si>
  <si>
    <t>Risk weighted assets</t>
  </si>
  <si>
    <t>CET1 ratio</t>
  </si>
  <si>
    <t>Tier 1 capital ratio</t>
  </si>
  <si>
    <t>Total capital adequacy ratio</t>
  </si>
  <si>
    <t>Liquidity coverage ratio (LCR)</t>
  </si>
  <si>
    <t>Basel III leverage ratio</t>
  </si>
  <si>
    <t>Financing to customer deposit ratio (SAMA)</t>
  </si>
  <si>
    <t>Non-performing financing</t>
  </si>
  <si>
    <t>Total allowances</t>
  </si>
  <si>
    <t>Non-performing financing ratio</t>
  </si>
  <si>
    <t>Non-preforming financing coverage ratio</t>
  </si>
  <si>
    <t>Disclaimer</t>
  </si>
  <si>
    <t>Segmental Information</t>
  </si>
  <si>
    <t>Retail</t>
  </si>
  <si>
    <t>Gross financing &amp; investment income</t>
  </si>
  <si>
    <t>Fees from banking services, net</t>
  </si>
  <si>
    <t>Exchange income,net</t>
  </si>
  <si>
    <t>Other operating income (expenses)</t>
  </si>
  <si>
    <t>Fee and other income, net</t>
  </si>
  <si>
    <t>Other operating expenses</t>
  </si>
  <si>
    <t>Net income for the period</t>
  </si>
  <si>
    <t>Corporate</t>
  </si>
  <si>
    <t>Treasury</t>
  </si>
  <si>
    <t>Al Rajhi Bank - External Data Supplement</t>
  </si>
  <si>
    <t>Contents</t>
  </si>
  <si>
    <t>Balance Sheet   ………………………………………………………………………………..………………………………………………………………..………</t>
  </si>
  <si>
    <t>Segmental Information   ……………………………………………………………………………………………………………………………………….….</t>
  </si>
  <si>
    <t>Income Statement     ……………………………………………..………………………………...………………………………………..…………..……….....</t>
  </si>
  <si>
    <t>Disclaimer   ……………………………………………………………………………………………………………………………………….…………..………….</t>
  </si>
  <si>
    <t>FY 2021</t>
  </si>
  <si>
    <t>Gross financing &amp; investment income*</t>
  </si>
  <si>
    <t>* Including Inter-segment operating income / (expense)</t>
  </si>
  <si>
    <t>1Q 2022</t>
  </si>
  <si>
    <t>Total Equity</t>
  </si>
  <si>
    <t>Rajhi Capital &amp; Other</t>
  </si>
  <si>
    <t>1H 2022</t>
  </si>
  <si>
    <t>9M 2022</t>
  </si>
  <si>
    <t>FY 2022</t>
  </si>
  <si>
    <t>Property, equipment and right of use assets, net</t>
  </si>
  <si>
    <t>Positive value of derivatives, net</t>
  </si>
  <si>
    <t>Negative value of derivatives, net</t>
  </si>
  <si>
    <t>Weighted average number of shares*</t>
  </si>
  <si>
    <t>* Adjusted to the latest outstanding number of shares issued</t>
  </si>
  <si>
    <t>1Q 2023</t>
  </si>
  <si>
    <t>1H 2023</t>
  </si>
  <si>
    <t>9M 2023</t>
  </si>
  <si>
    <t>FY 2023</t>
  </si>
  <si>
    <t>1Q 2024</t>
  </si>
  <si>
    <t>Equity Sukuk</t>
  </si>
  <si>
    <t>1H 2024</t>
  </si>
  <si>
    <t>9M 2024</t>
  </si>
  <si>
    <t>FY 2024</t>
  </si>
  <si>
    <t>1Q 2025</t>
  </si>
  <si>
    <t>-</t>
  </si>
  <si>
    <t>1H 2025</t>
  </si>
  <si>
    <t>9M 2025</t>
  </si>
  <si>
    <t>FY 2025</t>
  </si>
  <si>
    <t>Debt securities and term financing</t>
  </si>
  <si>
    <t>1Q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</si>
</sst>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0%"/>
  </numFmts>
  <fonts count="18" x14ac:knownFonts="1">
    <font>
      <sz val="11"/>
      <color theme="1"/>
      <name val="Calibri"/>
      <family val="2"/>
      <scheme val="minor"/>
    </font>
    <font>
      <sz val="11"/>
      <color theme="1"/>
      <name val="Calibri"/>
      <family val="2"/>
      <scheme val="minor"/>
    </font>
    <font>
      <sz val="11"/>
      <name val="Segoe UI"/>
      <family val="2"/>
    </font>
    <font>
      <sz val="20"/>
      <color theme="1"/>
      <name val="Segoe UI"/>
      <family val="2"/>
    </font>
    <font>
      <sz val="10"/>
      <name val="Segoe UI"/>
      <family val="2"/>
    </font>
    <font>
      <b/>
      <sz val="10"/>
      <name val="Segoe UI"/>
      <family val="2"/>
    </font>
    <font>
      <b/>
      <sz val="10"/>
      <color theme="1"/>
      <name val="Segoe UI"/>
      <family val="2"/>
    </font>
    <font>
      <b/>
      <sz val="14"/>
      <color theme="1"/>
      <name val="Segoe UI"/>
      <family val="2"/>
    </font>
    <font>
      <sz val="16"/>
      <name val="Segoe UI"/>
      <family val="2"/>
    </font>
    <font>
      <b/>
      <sz val="11"/>
      <color theme="0"/>
      <name val="Segoe UI"/>
      <family val="2"/>
    </font>
    <font>
      <u/>
      <sz val="11"/>
      <color theme="10"/>
      <name val="Calibri"/>
      <family val="2"/>
      <scheme val="minor"/>
    </font>
    <font>
      <i/>
      <sz val="10"/>
      <name val="Segoe UI"/>
      <family val="2"/>
    </font>
    <font>
      <i/>
      <sz val="8"/>
      <name val="Segoe UI"/>
      <family val="2"/>
    </font>
    <font>
      <b/>
      <sz val="9"/>
      <color indexed="81"/>
      <name val="Tahoma"/>
      <family val="2"/>
    </font>
    <font>
      <sz val="9"/>
      <color indexed="81"/>
      <name val="Tahoma"/>
      <family val="2"/>
    </font>
    <font>
      <b/>
      <sz val="11"/>
      <name val="Segoe UI"/>
      <family val="2"/>
    </font>
    <font>
      <b/>
      <i/>
      <sz val="10"/>
      <name val="Segoe UI"/>
      <family val="2"/>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3">
    <border>
      <left/>
      <right/>
      <top/>
      <bottom/>
      <diagonal/>
    </border>
    <border>
      <left/>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9" fontId="1" fillId="0" borderId="0" applyFont="0" applyFill="0" applyBorder="0" applyAlignment="0" applyProtection="0"/>
    <xf numFmtId="0" fontId="10" fillId="0" borderId="0" applyNumberForma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37" fontId="4" fillId="0" borderId="0" xfId="0" applyNumberFormat="1" applyFont="1" applyAlignment="1">
      <alignment horizontal="center" vertical="center"/>
    </xf>
    <xf numFmtId="165" fontId="4" fillId="0" borderId="0" xfId="1" applyNumberFormat="1" applyFont="1" applyAlignment="1">
      <alignment horizontal="center" vertical="center"/>
    </xf>
    <xf numFmtId="9" fontId="4" fillId="0" borderId="0" xfId="1" applyFont="1" applyAlignment="1">
      <alignment horizontal="center" vertical="center"/>
    </xf>
    <xf numFmtId="39" fontId="4" fillId="0" borderId="0" xfId="0" applyNumberFormat="1" applyFont="1" applyAlignment="1">
      <alignment horizontal="center" vertical="center"/>
    </xf>
    <xf numFmtId="39" fontId="4" fillId="0" borderId="0" xfId="0" applyNumberFormat="1" applyFont="1"/>
    <xf numFmtId="10" fontId="4" fillId="0" borderId="0" xfId="1" applyNumberFormat="1" applyFont="1" applyAlignment="1">
      <alignment horizontal="center" vertical="center"/>
    </xf>
    <xf numFmtId="167" fontId="4" fillId="0" borderId="0" xfId="1" applyNumberFormat="1" applyFont="1" applyAlignment="1">
      <alignment horizontal="center" vertical="center"/>
    </xf>
    <xf numFmtId="164" fontId="4" fillId="0" borderId="0" xfId="1" applyNumberFormat="1" applyFont="1" applyAlignment="1">
      <alignment horizontal="center" vertical="center"/>
    </xf>
    <xf numFmtId="166" fontId="4" fillId="0" borderId="0" xfId="1" applyNumberFormat="1"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1" xfId="0" applyFont="1" applyBorder="1"/>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37" fontId="4" fillId="2" borderId="0" xfId="0" applyNumberFormat="1" applyFont="1" applyFill="1" applyAlignment="1">
      <alignment horizontal="center" vertical="center"/>
    </xf>
    <xf numFmtId="0" fontId="4" fillId="2" borderId="0" xfId="0" applyFont="1" applyFill="1"/>
    <xf numFmtId="39" fontId="4" fillId="2" borderId="0" xfId="0" applyNumberFormat="1" applyFont="1" applyFill="1" applyAlignment="1">
      <alignment horizontal="center" vertical="center"/>
    </xf>
    <xf numFmtId="10" fontId="4" fillId="2" borderId="0" xfId="1" applyNumberFormat="1" applyFont="1" applyFill="1" applyAlignment="1">
      <alignment horizontal="center" vertical="center"/>
    </xf>
    <xf numFmtId="164" fontId="4" fillId="2" borderId="0" xfId="1" applyNumberFormat="1" applyFont="1" applyFill="1" applyAlignment="1">
      <alignment horizontal="center" vertical="center"/>
    </xf>
    <xf numFmtId="0" fontId="6" fillId="0" borderId="0" xfId="0" applyFont="1" applyAlignment="1">
      <alignment vertical="center"/>
    </xf>
    <xf numFmtId="0" fontId="6" fillId="0" borderId="0" xfId="0" applyFont="1"/>
    <xf numFmtId="37" fontId="6" fillId="0" borderId="0" xfId="0" applyNumberFormat="1" applyFont="1" applyAlignment="1">
      <alignment horizontal="center" vertical="center"/>
    </xf>
    <xf numFmtId="37" fontId="6" fillId="2" borderId="0" xfId="0" applyNumberFormat="1" applyFont="1" applyFill="1" applyAlignment="1">
      <alignment horizontal="center" vertical="center"/>
    </xf>
    <xf numFmtId="165" fontId="6" fillId="0" borderId="0" xfId="1" applyNumberFormat="1" applyFont="1" applyAlignment="1">
      <alignment horizontal="center" vertical="center"/>
    </xf>
    <xf numFmtId="0" fontId="2" fillId="0" borderId="0" xfId="0" applyFont="1" applyAlignment="1">
      <alignment vertical="center"/>
    </xf>
    <xf numFmtId="165" fontId="4" fillId="0" borderId="0" xfId="0" applyNumberFormat="1" applyFont="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2" borderId="0" xfId="0" applyFont="1" applyFill="1" applyBorder="1" applyAlignment="1">
      <alignment horizontal="center" vertical="center"/>
    </xf>
    <xf numFmtId="0" fontId="5" fillId="0" borderId="0" xfId="0" applyFont="1" applyBorder="1" applyAlignment="1">
      <alignment horizontal="center" vertical="center" wrapText="1"/>
    </xf>
    <xf numFmtId="165" fontId="6" fillId="0" borderId="0" xfId="0" applyNumberFormat="1" applyFont="1" applyAlignment="1">
      <alignment horizontal="center" vertical="center"/>
    </xf>
    <xf numFmtId="0" fontId="7" fillId="0" borderId="0" xfId="0" applyFont="1" applyAlignment="1">
      <alignment vertical="center"/>
    </xf>
    <xf numFmtId="9" fontId="6" fillId="0" borderId="0" xfId="1" applyFont="1" applyAlignment="1">
      <alignment horizontal="center" vertical="center"/>
    </xf>
    <xf numFmtId="0" fontId="4" fillId="2" borderId="0" xfId="0" applyFont="1" applyFill="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9" fillId="3" borderId="2" xfId="2" applyFont="1" applyFill="1" applyBorder="1" applyAlignment="1">
      <alignment horizontal="center" vertical="center"/>
    </xf>
    <xf numFmtId="0" fontId="11" fillId="0" borderId="0" xfId="0" applyFont="1" applyAlignment="1">
      <alignment horizontal="left" vertical="center" indent="3"/>
    </xf>
    <xf numFmtId="0" fontId="11" fillId="0" borderId="0" xfId="0" applyFont="1"/>
    <xf numFmtId="37" fontId="11" fillId="0" borderId="0" xfId="0" applyNumberFormat="1" applyFont="1" applyAlignment="1">
      <alignment horizontal="center" vertical="center"/>
    </xf>
    <xf numFmtId="37" fontId="11" fillId="2" borderId="0" xfId="0" applyNumberFormat="1" applyFont="1" applyFill="1" applyAlignment="1">
      <alignment horizontal="center" vertical="center"/>
    </xf>
    <xf numFmtId="165" fontId="11" fillId="0" borderId="0" xfId="0" applyNumberFormat="1" applyFont="1" applyAlignment="1">
      <alignment horizontal="center" vertical="center"/>
    </xf>
    <xf numFmtId="9" fontId="4" fillId="0" borderId="0" xfId="1" applyFont="1" applyFill="1" applyAlignment="1">
      <alignment horizontal="center" vertical="center"/>
    </xf>
    <xf numFmtId="0" fontId="12" fillId="0" borderId="0" xfId="0" applyFont="1" applyAlignment="1">
      <alignment vertical="center"/>
    </xf>
    <xf numFmtId="167" fontId="4" fillId="0" borderId="0" xfId="1" applyNumberFormat="1" applyFont="1" applyFill="1" applyAlignment="1">
      <alignment horizontal="center" vertical="center"/>
    </xf>
    <xf numFmtId="165" fontId="4" fillId="0" borderId="0" xfId="1" applyNumberFormat="1" applyFont="1" applyFill="1" applyAlignment="1">
      <alignment horizontal="center" vertical="center"/>
    </xf>
    <xf numFmtId="0" fontId="4" fillId="0" borderId="0" xfId="0" applyFont="1" applyAlignment="1">
      <alignment vertical="center" wrapText="1"/>
    </xf>
    <xf numFmtId="165" fontId="4" fillId="0" borderId="0" xfId="0" applyNumberFormat="1" applyFont="1"/>
    <xf numFmtId="9" fontId="2" fillId="0" borderId="0" xfId="1" applyFont="1"/>
    <xf numFmtId="0" fontId="5" fillId="0" borderId="0" xfId="0" applyFont="1"/>
    <xf numFmtId="0" fontId="5" fillId="0" borderId="0" xfId="0" applyFont="1" applyAlignment="1">
      <alignment horizontal="center" vertical="center"/>
    </xf>
    <xf numFmtId="37" fontId="5"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xf numFmtId="37" fontId="16" fillId="0" borderId="0" xfId="0" applyNumberFormat="1" applyFont="1" applyAlignment="1">
      <alignment horizontal="center" vertical="center"/>
    </xf>
    <xf numFmtId="164" fontId="5" fillId="0" borderId="0" xfId="1" applyNumberFormat="1" applyFont="1" applyAlignment="1">
      <alignment horizontal="center" vertical="center"/>
    </xf>
    <xf numFmtId="10" fontId="5" fillId="0" borderId="0" xfId="1" applyNumberFormat="1" applyFont="1" applyAlignment="1">
      <alignment horizontal="center" vertical="center"/>
    </xf>
    <xf numFmtId="39" fontId="5" fillId="0" borderId="0" xfId="0" applyNumberFormat="1" applyFont="1" applyAlignment="1">
      <alignment horizontal="center" vertical="center"/>
    </xf>
    <xf numFmtId="9" fontId="2" fillId="0" borderId="0" xfId="0" applyNumberFormat="1" applyFont="1"/>
    <xf numFmtId="37" fontId="5" fillId="0" borderId="0" xfId="0" applyNumberFormat="1" applyFont="1"/>
    <xf numFmtId="9" fontId="0" fillId="0" borderId="0" xfId="1" applyFont="1"/>
    <xf numFmtId="9" fontId="4" fillId="0" borderId="0" xfId="0" applyNumberFormat="1" applyFont="1"/>
    <xf numFmtId="0" fontId="2" fillId="0" borderId="0" xfId="1" applyNumberFormat="1" applyFont="1" applyAlignment="1">
      <alignment horizontal="center" vertical="center"/>
    </xf>
    <xf numFmtId="0" fontId="2" fillId="0" borderId="0" xfId="1" applyNumberFormat="1" applyFont="1"/>
    <xf numFmtId="0" fontId="4" fillId="0" borderId="0" xfId="1" applyNumberFormat="1" applyFont="1" applyAlignment="1">
      <alignment horizontal="center" vertical="center"/>
    </xf>
    <xf numFmtId="0" fontId="4" fillId="0" borderId="0" xfId="1" applyNumberFormat="1" applyFont="1"/>
    <xf numFmtId="165" fontId="2" fillId="0" borderId="0" xfId="1" applyNumberFormat="1" applyFont="1"/>
    <xf numFmtId="43" fontId="4" fillId="0" borderId="0" xfId="5" applyFont="1"/>
  </cellXfs>
  <cellStyles count="6">
    <cellStyle name="Comma" xfId="5" builtinId="3"/>
    <cellStyle name="Comma 12 2 2" xfId="3" xr:uid="{42B2A8B8-1F35-4A77-9808-97F0DFFDCD2E}"/>
    <cellStyle name="Hyperlink" xfId="2" builtinId="8"/>
    <cellStyle name="Normal" xfId="0" builtinId="0"/>
    <cellStyle name="Percent" xfId="1" builtinId="5"/>
    <cellStyle name="Percent 12 2 2" xfId="4" xr:uid="{1AFE1FA8-FCA2-4F6A-A250-B24FC26E33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9</xdr:col>
      <xdr:colOff>419100</xdr:colOff>
      <xdr:row>0</xdr:row>
      <xdr:rowOff>0</xdr:rowOff>
    </xdr:from>
    <xdr:to>
      <xdr:col>13</xdr:col>
      <xdr:colOff>241200</xdr:colOff>
      <xdr:row>1</xdr:row>
      <xdr:rowOff>41775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05500" y="0"/>
          <a:ext cx="2070000"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1</xdr:row>
      <xdr:rowOff>47625</xdr:rowOff>
    </xdr:from>
    <xdr:to>
      <xdr:col>0</xdr:col>
      <xdr:colOff>2276475</xdr:colOff>
      <xdr:row>1</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819150" y="80010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54</xdr:col>
      <xdr:colOff>657225</xdr:colOff>
      <xdr:row>0</xdr:row>
      <xdr:rowOff>0</xdr:rowOff>
    </xdr:from>
    <xdr:to>
      <xdr:col>57</xdr:col>
      <xdr:colOff>318761</xdr:colOff>
      <xdr:row>1</xdr:row>
      <xdr:rowOff>327525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8032075" y="0"/>
          <a:ext cx="2070000"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971550</xdr:colOff>
      <xdr:row>1</xdr:row>
      <xdr:rowOff>66675</xdr:rowOff>
    </xdr:from>
    <xdr:to>
      <xdr:col>0</xdr:col>
      <xdr:colOff>2428875</xdr:colOff>
      <xdr:row>1</xdr:row>
      <xdr:rowOff>381000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71550" y="81915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54</xdr:col>
      <xdr:colOff>579427</xdr:colOff>
      <xdr:row>0</xdr:row>
      <xdr:rowOff>0</xdr:rowOff>
    </xdr:from>
    <xdr:to>
      <xdr:col>57</xdr:col>
      <xdr:colOff>270366</xdr:colOff>
      <xdr:row>1</xdr:row>
      <xdr:rowOff>327525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8192402" y="0"/>
          <a:ext cx="2091239"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933450</xdr:colOff>
      <xdr:row>1</xdr:row>
      <xdr:rowOff>57150</xdr:rowOff>
    </xdr:from>
    <xdr:to>
      <xdr:col>0</xdr:col>
      <xdr:colOff>2390775</xdr:colOff>
      <xdr:row>1</xdr:row>
      <xdr:rowOff>371475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3450" y="809625"/>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51</xdr:col>
      <xdr:colOff>323850</xdr:colOff>
      <xdr:row>0</xdr:row>
      <xdr:rowOff>0</xdr:rowOff>
    </xdr:from>
    <xdr:to>
      <xdr:col>54</xdr:col>
      <xdr:colOff>2856</xdr:colOff>
      <xdr:row>1</xdr:row>
      <xdr:rowOff>327525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8184475" y="0"/>
          <a:ext cx="2074824"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3</xdr:row>
      <xdr:rowOff>57150</xdr:rowOff>
    </xdr:from>
    <xdr:to>
      <xdr:col>11</xdr:col>
      <xdr:colOff>541819</xdr:colOff>
      <xdr:row>24</xdr:row>
      <xdr:rowOff>66675</xdr:rowOff>
    </xdr:to>
    <xdr:sp macro="" textlink="">
      <xdr:nvSpPr>
        <xdr:cNvPr id="2" name="Content Placeholder 3">
          <a:extLst>
            <a:ext uri="{FF2B5EF4-FFF2-40B4-BE49-F238E27FC236}">
              <a16:creationId xmlns:a16="http://schemas.microsoft.com/office/drawing/2014/main" id="{00000000-0008-0000-0400-000002000000}"/>
            </a:ext>
          </a:extLst>
        </xdr:cNvPr>
        <xdr:cNvSpPr>
          <a:spLocks noGrp="1"/>
        </xdr:cNvSpPr>
      </xdr:nvSpPr>
      <xdr:spPr>
        <a:xfrm>
          <a:off x="171450" y="1200150"/>
          <a:ext cx="9152419" cy="4410075"/>
        </a:xfrm>
        <a:prstGeom prst="rect">
          <a:avLst/>
        </a:prstGeom>
        <a:ln>
          <a:noFill/>
        </a:ln>
      </xdr:spPr>
      <xdr:txBody>
        <a:bodyPr wrap="square" lIns="0"/>
        <a:lstStyle>
          <a:lvl1pPr marL="177800" indent="-163513" algn="l" defTabSz="914400" rtl="0" eaLnBrk="1" latinLnBrk="0" hangingPunct="1">
            <a:lnSpc>
              <a:spcPct val="114000"/>
            </a:lnSpc>
            <a:spcBef>
              <a:spcPts val="1000"/>
            </a:spcBef>
            <a:buFont typeface="Arial" panose="020B0604020202020204" pitchFamily="34" charset="0"/>
            <a:buChar char="•"/>
            <a:tabLst/>
            <a:defRPr lang="en-US" sz="1100" b="0" i="0" kern="1200" dirty="0" smtClean="0">
              <a:solidFill>
                <a:schemeClr val="tx1"/>
              </a:solidFill>
              <a:latin typeface="AlRajhi Regular" panose="02000000000000000000" pitchFamily="2" charset="-78"/>
              <a:ea typeface="+mn-ea"/>
              <a:cs typeface="+mn-cs"/>
            </a:defRPr>
          </a:lvl1pPr>
          <a:lvl2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2pPr>
          <a:lvl3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3pPr>
          <a:lvl4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smtClean="0">
              <a:solidFill>
                <a:schemeClr val="accent1"/>
              </a:solidFill>
              <a:latin typeface="AlRajhi Regular" panose="02000000000000000000" pitchFamily="2" charset="-78"/>
              <a:ea typeface="+mn-ea"/>
              <a:cs typeface="+mn-cs"/>
            </a:defRPr>
          </a:lvl4pPr>
          <a:lvl5pPr marL="177800" indent="-163513" algn="l" defTabSz="914400" rtl="0" eaLnBrk="1" latinLnBrk="0" hangingPunct="1">
            <a:lnSpc>
              <a:spcPct val="114000"/>
            </a:lnSpc>
            <a:spcBef>
              <a:spcPts val="500"/>
            </a:spcBef>
            <a:buFont typeface="Arial" panose="020B0604020202020204" pitchFamily="34" charset="0"/>
            <a:buChar char="•"/>
            <a:tabLst/>
            <a:defRPr lang="en-US" sz="1000" b="0" i="0" kern="1200" dirty="0">
              <a:solidFill>
                <a:schemeClr val="accent1"/>
              </a:solidFill>
              <a:latin typeface="AlRajhi Regular" panose="02000000000000000000" pitchFamily="2" charset="-78"/>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AL RAJHI BANK HEREIN REFERRED TO AS ARB MAKES NO REPRESENTATION OR WARRANTY OF ANY KIND, EXPRESS, IMPLIED OR STATUTORY REGARDING THIS DOCUMENT OR THE MATERIALS AND INFORMATION CONTAINED OR REFERRED TO ON EACH PAGE ASSOCIATED WITH THIS DOCUMENT. THE MATERIAL AND INFOR- MATION CONTAINED ON THIS DOCUMENT IS PROVIDED FOR GENERAL INFORMATION ONLY AND SHOULD NOT BE USED AS A BASIS FOR MAKING BUSINESS DECISIONS. ANY ADVICE OR INFORMATION RECEIVED VIA THIS DOCUMENT SHOULD NOT BE RELIED UPON WITHOUT CONSULTING PRIMARY OR MORE ACCURATE OR MORE UP-TO-DATE SOURCES OF INFORMATION OR SPECIFIC PROFESSIONAL ADVICE. YOU ARE RECOMMENDED TO OBTAIN SUCH PROFESSIONAL ADVICE WHERE APPROPRIATE.</a:t>
          </a:r>
          <a:endParaRPr lang="en-GB" sz="1100">
            <a:solidFill>
              <a:sysClr val="windowText" lastClr="000000"/>
            </a:solidFill>
            <a:effectLst/>
            <a:latin typeface="Segoe UI" panose="020B0502040204020203" pitchFamily="34" charset="0"/>
            <a:cs typeface="Segoe UI" panose="020B0502040204020203" pitchFamily="34" charset="0"/>
          </a:endParaRPr>
        </a:p>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ARB ACCEPTS NO LIABILITY AND WILL NOT BE LIABLE FOR ANY LOSS OR DAMAGE ARISING DIRECTLY OR INDI- RECTLY (INCLUDING SPECIAL, INCIDENTAL OR CONSEQUENTIAL LOSS OR DAMAGE) FROM YOUR USE OF CONTENTS IN THE DOCUMENT, HOWSOEVER ARISING, AND INCLUDING ANY LOSS, DAMAGE OR EXPENSE ARISING FROM, BUT NOT LIMITED TO, ANY DEFECT, ERROR, IMPERFECTION, FAULT, MISTAKE OR INACCURACY WITH THIS DOCUMENT.</a:t>
          </a:r>
        </a:p>
        <a:p>
          <a:pPr rtl="0" eaLnBrk="1" latinLnBrk="0" hangingPunct="1"/>
          <a:r>
            <a:rPr lang="en-GB" sz="1100" b="0" i="0" kern="1200" dirty="0">
              <a:solidFill>
                <a:sysClr val="windowText" lastClr="000000"/>
              </a:solidFill>
              <a:effectLst/>
              <a:latin typeface="Segoe UI" panose="020B0502040204020203" pitchFamily="34" charset="0"/>
              <a:ea typeface="+mn-ea"/>
              <a:cs typeface="Segoe UI" panose="020B0502040204020203" pitchFamily="34" charset="0"/>
            </a:rPr>
            <a:t>FINANCIAL INFORMATION IS PRESENTED AS REPORTED IN THE MOST RECENT FINANCIAL STATEMENTS.  CONSEQUENTLY, SOME COMPARATIVE PERIOD DISCLOSURES ARE NOT RESTATED FOR SUBSEQUENT RESTATEMENTS OR ADDITIONAL FINANCIAL STATEMENT LINE ITEMS.</a:t>
          </a:r>
          <a:endParaRPr lang="en-GB" sz="1200">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0</xdr:col>
      <xdr:colOff>647700</xdr:colOff>
      <xdr:row>1</xdr:row>
      <xdr:rowOff>47625</xdr:rowOff>
    </xdr:from>
    <xdr:to>
      <xdr:col>0</xdr:col>
      <xdr:colOff>2105025</xdr:colOff>
      <xdr:row>1</xdr:row>
      <xdr:rowOff>361950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647700" y="800100"/>
          <a:ext cx="1457325" cy="314325"/>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Back to Contents</a:t>
          </a:r>
        </a:p>
      </xdr:txBody>
    </xdr:sp>
    <xdr:clientData/>
  </xdr:twoCellAnchor>
  <xdr:twoCellAnchor editAs="oneCell">
    <xdr:from>
      <xdr:col>8</xdr:col>
      <xdr:colOff>123825</xdr:colOff>
      <xdr:row>0</xdr:row>
      <xdr:rowOff>47625</xdr:rowOff>
    </xdr:from>
    <xdr:to>
      <xdr:col>11</xdr:col>
      <xdr:colOff>365025</xdr:colOff>
      <xdr:row>1</xdr:row>
      <xdr:rowOff>375150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77075" y="47625"/>
          <a:ext cx="2070000" cy="10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RBDOCS\Departments\Finance\Budgeting%20&amp;%20Management%20Reporting\IR\Quarterly%20Results\Production\ARB%20Charts%20&amp;%20Tables.xlsx" TargetMode="External"/><Relationship Id="rId1" Type="http://schemas.openxmlformats.org/officeDocument/2006/relationships/externalLinkPath" Target="/Finance/Budgeting%20&amp;%20Management%20Reporting/IR/Quarterly%20Results/Production/ARB%20Charts%20&amp;%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Master Data"/>
      <sheetName val="Master Tables"/>
      <sheetName val="Investment Trend"/>
      <sheetName val="Investment Trend (2)"/>
      <sheetName val="Investment Trend (3)"/>
      <sheetName val="Investment Trend (4)"/>
      <sheetName val="FS - Tables"/>
      <sheetName val="Share Price"/>
      <sheetName val="FS - Op Inc. Breakdown"/>
      <sheetName val="IP - Charts"/>
      <sheetName val="Econ and Banks"/>
      <sheetName val="IP - Market Share KSA"/>
      <sheetName val="IP - Assets LT"/>
      <sheetName val="IP - Capital LT"/>
      <sheetName val="IP - Liabilities LT"/>
      <sheetName val="IP - EPS LT"/>
      <sheetName val="IP - QTR Liabilities Breakdown"/>
      <sheetName val="IP - ROE Trend"/>
      <sheetName val="IP - ROA Trend"/>
      <sheetName val="IP - NIM Trend"/>
      <sheetName val="IP - LT Cost to Income Trend"/>
      <sheetName val="IP - CoF Trend"/>
      <sheetName val="IP - CoF Trend (2)"/>
      <sheetName val="IP - MS Demand Dep"/>
      <sheetName val="IP - MS Depoists"/>
      <sheetName val="IP - MS Branches"/>
      <sheetName val="IP - MS ATMs"/>
      <sheetName val="IP - MS POS"/>
      <sheetName val="IP - MS Rem Centers"/>
      <sheetName val="IP - MS Personal Loans"/>
      <sheetName val="IP - MS Auto Loans"/>
      <sheetName val="IP - MS Mortgage"/>
      <sheetName val="IP - MS Corp Loans"/>
      <sheetName val="Movement in Assets"/>
      <sheetName val="Movement in Funding"/>
      <sheetName val="Q Assest Trend"/>
      <sheetName val="Movement in Financing"/>
      <sheetName val="IP - Financing Breakdown"/>
      <sheetName val="IP - Op. Income Breakdown"/>
      <sheetName val="IP - Retail Financing Breakdown"/>
      <sheetName val="IP - Q Mortgage Trend"/>
      <sheetName val="IP - Customers' Deposits Mix"/>
      <sheetName val="IP - Liabilities by Segment"/>
      <sheetName val="Q Deposits Trend"/>
      <sheetName val="Q Liabilities Trend"/>
      <sheetName val="Movement in Customers' Deposits"/>
      <sheetName val="Net Income Trend"/>
      <sheetName val="YoY Profit Drivers"/>
      <sheetName val="QoQ Profit Drivers"/>
      <sheetName val="Operating Income Drivers"/>
      <sheetName val="Fee Income Drivers"/>
      <sheetName val="Q NIM Trends"/>
      <sheetName val="NIM Drivers"/>
      <sheetName val="NIM Drivers New (CFO)"/>
      <sheetName val="Q Op Income Trends"/>
      <sheetName val="Q CI Ratio Trends"/>
      <sheetName val="Q Op Expense Trends"/>
      <sheetName val="Expense Drivers"/>
      <sheetName val="CI Ratio Drivers"/>
      <sheetName val="Impairment Drivers"/>
      <sheetName val="Impairment Drivers by Group"/>
      <sheetName val="NPL Formation"/>
      <sheetName val="NPL Driver"/>
      <sheetName val="Q NPL Trends"/>
      <sheetName val="Q NPL Coverage Trend"/>
      <sheetName val="Q CoR Trend"/>
      <sheetName val="Gross Loan by Stage"/>
      <sheetName val="ECL Coverage"/>
      <sheetName val="ECL by Stage"/>
      <sheetName val="ECL Drivers"/>
      <sheetName val="HQLA Trend"/>
      <sheetName val="Q LDR Trend"/>
      <sheetName val="Q LCR Trend"/>
      <sheetName val="Q NSFR Trend"/>
      <sheetName val="RWA Trends"/>
      <sheetName val="Capital Trends"/>
      <sheetName val="Capital Drivers"/>
      <sheetName val="Q Capital Ratio Trends"/>
      <sheetName val="Q EPS Trend"/>
      <sheetName val="Q ROE Trend"/>
      <sheetName val="Q ROA Trend"/>
      <sheetName val="Q RORWA Trend"/>
      <sheetName val="Financing Trend"/>
      <sheetName val="Q Retail Op Income Trend"/>
      <sheetName val="Q Retail Net Income Trend"/>
      <sheetName val="YoY Retail Profit Drivers"/>
      <sheetName val="Q CBG Op Income Trend"/>
      <sheetName val="Q CBG Net Income Trend"/>
      <sheetName val="YoY CBG Profit Drivers"/>
      <sheetName val="Q Treasury Op Income Trend"/>
      <sheetName val="Q Treasury Net Income Trend"/>
      <sheetName val="IP - Investment Breakdown"/>
      <sheetName val="Q ARC Op Income Trend"/>
      <sheetName val="Q ARC Net Income Trend"/>
      <sheetName val="IP - MS ARC"/>
      <sheetName val="Q Net Impairment Trend"/>
      <sheetName val="ER - Income Statement"/>
      <sheetName val="ER - Balance Sheet"/>
      <sheetName val="ER EC - Segments"/>
      <sheetName val="EC - Balance Sheet Table"/>
      <sheetName val="EC - Income Statement"/>
      <sheetName val="Financial Highlight"/>
      <sheetName val="ER - Financial Highlights"/>
      <sheetName val="Data supp - Income Statement"/>
      <sheetName val="Data supp - Balance Sheet"/>
      <sheetName val="Segmental Information"/>
    </sheetNames>
    <sheetDataSet>
      <sheetData sheetId="0"/>
      <sheetData sheetId="1">
        <row r="1">
          <cell r="C1" t="str">
            <v>Line</v>
          </cell>
          <cell r="D1" t="str">
            <v>Description</v>
          </cell>
          <cell r="E1" t="str">
            <v>ShortDescription</v>
          </cell>
          <cell r="F1" t="str">
            <v>4Q2017YTD</v>
          </cell>
          <cell r="G1" t="str">
            <v>4Q2018YTD</v>
          </cell>
          <cell r="H1" t="str">
            <v>4Q2019YTD</v>
          </cell>
          <cell r="I1" t="str">
            <v>1Q2020QTR</v>
          </cell>
          <cell r="J1" t="str">
            <v>1Q2020YTD</v>
          </cell>
          <cell r="K1" t="str">
            <v>2Q2020QTR</v>
          </cell>
          <cell r="L1" t="str">
            <v>2Q2020YTD</v>
          </cell>
          <cell r="M1" t="str">
            <v>3Q2020QTR</v>
          </cell>
          <cell r="N1" t="str">
            <v>3Q2020YTD</v>
          </cell>
          <cell r="O1" t="str">
            <v>4Q2020QTR</v>
          </cell>
          <cell r="P1" t="str">
            <v>4Q2020YTD</v>
          </cell>
          <cell r="Q1" t="str">
            <v>1Q2021QTR</v>
          </cell>
          <cell r="R1" t="str">
            <v>1Q2021YTD</v>
          </cell>
          <cell r="S1" t="str">
            <v>2Q2021QTR</v>
          </cell>
          <cell r="T1" t="str">
            <v>2Q2021YTD</v>
          </cell>
          <cell r="U1" t="str">
            <v>3Q2021QTR</v>
          </cell>
          <cell r="V1" t="str">
            <v>3Q2021YTD</v>
          </cell>
          <cell r="W1" t="str">
            <v>4Q2021QTR</v>
          </cell>
          <cell r="X1" t="str">
            <v>4Q2021YTD</v>
          </cell>
          <cell r="Y1" t="str">
            <v>1Q2022QTR</v>
          </cell>
          <cell r="Z1" t="str">
            <v>1Q2022YTD</v>
          </cell>
          <cell r="AA1" t="str">
            <v>2Q2022QTR</v>
          </cell>
          <cell r="AB1" t="str">
            <v>2Q2022YTD</v>
          </cell>
          <cell r="AC1" t="str">
            <v>3Q2022QTR</v>
          </cell>
          <cell r="AD1" t="str">
            <v>3Q2022YTD</v>
          </cell>
          <cell r="AE1" t="str">
            <v>4Q2022QTR</v>
          </cell>
          <cell r="AF1" t="str">
            <v>4Q2022YTD</v>
          </cell>
          <cell r="AG1" t="str">
            <v>1Q2023QTR</v>
          </cell>
          <cell r="AH1" t="str">
            <v>1Q2023YTD</v>
          </cell>
          <cell r="AI1" t="str">
            <v>2Q2023QTR</v>
          </cell>
          <cell r="AJ1" t="str">
            <v>2Q2023YTD</v>
          </cell>
          <cell r="AK1" t="str">
            <v>3Q2023QTR</v>
          </cell>
          <cell r="AL1" t="str">
            <v>3Q2023YTD</v>
          </cell>
          <cell r="AM1" t="str">
            <v>4Q2023QTR</v>
          </cell>
          <cell r="AN1" t="str">
            <v>4Q2023YTD</v>
          </cell>
          <cell r="AO1" t="str">
            <v>1Q2024QTR</v>
          </cell>
          <cell r="AP1" t="str">
            <v>1Q2024YTD</v>
          </cell>
        </row>
        <row r="2">
          <cell r="C2">
            <v>1000</v>
          </cell>
          <cell r="D2" t="str">
            <v>Cash and balances with Saudi Central Bank (“SAMA”) and other central banks</v>
          </cell>
          <cell r="E2" t="str">
            <v>Cash &amp; balances with SAMA &amp; other central banks</v>
          </cell>
          <cell r="F2">
            <v>48282471</v>
          </cell>
          <cell r="G2">
            <v>43246043</v>
          </cell>
          <cell r="H2">
            <v>39294099</v>
          </cell>
          <cell r="I2">
            <v>36292646</v>
          </cell>
          <cell r="J2">
            <v>36292646</v>
          </cell>
          <cell r="K2">
            <v>45021899</v>
          </cell>
          <cell r="L2">
            <v>45021899</v>
          </cell>
          <cell r="M2">
            <v>37451161</v>
          </cell>
          <cell r="N2">
            <v>37451161</v>
          </cell>
          <cell r="O2">
            <v>47362522</v>
          </cell>
          <cell r="P2">
            <v>47362522</v>
          </cell>
          <cell r="Q2">
            <v>38561773</v>
          </cell>
          <cell r="R2">
            <v>38561773</v>
          </cell>
          <cell r="S2">
            <v>36913810</v>
          </cell>
          <cell r="T2">
            <v>36913810</v>
          </cell>
          <cell r="U2">
            <v>34420351</v>
          </cell>
          <cell r="V2">
            <v>34420351</v>
          </cell>
          <cell r="W2">
            <v>40363449</v>
          </cell>
          <cell r="X2">
            <v>40363449</v>
          </cell>
          <cell r="Y2">
            <v>36142839</v>
          </cell>
          <cell r="Z2">
            <v>36142839</v>
          </cell>
          <cell r="AA2">
            <v>37713730</v>
          </cell>
          <cell r="AB2">
            <v>37713730</v>
          </cell>
          <cell r="AC2">
            <v>43994610</v>
          </cell>
          <cell r="AD2">
            <v>43994610</v>
          </cell>
          <cell r="AE2">
            <v>42052496</v>
          </cell>
          <cell r="AF2">
            <v>42052496</v>
          </cell>
          <cell r="AG2">
            <v>45624860</v>
          </cell>
          <cell r="AH2">
            <v>45624860</v>
          </cell>
          <cell r="AI2">
            <v>46020421</v>
          </cell>
          <cell r="AJ2">
            <v>46020421</v>
          </cell>
          <cell r="AK2">
            <v>43838346</v>
          </cell>
          <cell r="AL2">
            <v>43838346</v>
          </cell>
          <cell r="AM2">
            <v>41767641</v>
          </cell>
          <cell r="AN2">
            <v>41767641</v>
          </cell>
          <cell r="AO2">
            <v>43171472</v>
          </cell>
          <cell r="AP2">
            <v>43171472</v>
          </cell>
        </row>
        <row r="3">
          <cell r="C3">
            <v>1010</v>
          </cell>
          <cell r="D3" t="str">
            <v>Due from banks and other financial institutions, net</v>
          </cell>
          <cell r="E3" t="str">
            <v>Due from banks &amp; other FIs, net</v>
          </cell>
          <cell r="F3">
            <v>10709795</v>
          </cell>
          <cell r="G3">
            <v>32387760.000000004</v>
          </cell>
          <cell r="H3">
            <v>32058182</v>
          </cell>
          <cell r="I3">
            <v>28013710</v>
          </cell>
          <cell r="J3">
            <v>28013710</v>
          </cell>
          <cell r="K3">
            <v>28214857</v>
          </cell>
          <cell r="L3">
            <v>28214857</v>
          </cell>
          <cell r="M3">
            <v>27517042</v>
          </cell>
          <cell r="N3">
            <v>27517042</v>
          </cell>
          <cell r="O3">
            <v>28654842</v>
          </cell>
          <cell r="P3">
            <v>28654842</v>
          </cell>
          <cell r="Q3">
            <v>31730176</v>
          </cell>
          <cell r="R3">
            <v>31730176</v>
          </cell>
          <cell r="S3">
            <v>26212976</v>
          </cell>
          <cell r="T3">
            <v>26212976</v>
          </cell>
          <cell r="U3">
            <v>27518001</v>
          </cell>
          <cell r="V3">
            <v>27518001</v>
          </cell>
          <cell r="W3">
            <v>26065392</v>
          </cell>
          <cell r="X3">
            <v>26065392</v>
          </cell>
          <cell r="Y3">
            <v>20222114</v>
          </cell>
          <cell r="Z3">
            <v>20222114</v>
          </cell>
          <cell r="AA3">
            <v>29412157</v>
          </cell>
          <cell r="AB3">
            <v>29412157</v>
          </cell>
          <cell r="AC3">
            <v>14743557</v>
          </cell>
          <cell r="AD3">
            <v>14743557</v>
          </cell>
          <cell r="AE3">
            <v>25655929</v>
          </cell>
          <cell r="AF3">
            <v>25655929</v>
          </cell>
          <cell r="AG3">
            <v>13009960</v>
          </cell>
          <cell r="AH3">
            <v>13009960</v>
          </cell>
          <cell r="AI3">
            <v>10983167</v>
          </cell>
          <cell r="AJ3">
            <v>10983167</v>
          </cell>
          <cell r="AK3">
            <v>8127640</v>
          </cell>
          <cell r="AL3">
            <v>8127640</v>
          </cell>
          <cell r="AM3">
            <v>9506673</v>
          </cell>
          <cell r="AN3">
            <v>9506673</v>
          </cell>
          <cell r="AO3">
            <v>8913463</v>
          </cell>
          <cell r="AP3">
            <v>8913463</v>
          </cell>
        </row>
        <row r="4">
          <cell r="C4">
            <v>1020</v>
          </cell>
          <cell r="D4" t="str">
            <v>Investments, net</v>
          </cell>
          <cell r="E4" t="str">
            <v>Investments, net</v>
          </cell>
          <cell r="F4">
            <v>36401092</v>
          </cell>
          <cell r="G4">
            <v>43062565</v>
          </cell>
          <cell r="H4">
            <v>46842630</v>
          </cell>
          <cell r="I4">
            <v>49657859</v>
          </cell>
          <cell r="J4">
            <v>49657859</v>
          </cell>
          <cell r="K4">
            <v>52937174</v>
          </cell>
          <cell r="L4">
            <v>52937174</v>
          </cell>
          <cell r="M4">
            <v>57111398</v>
          </cell>
          <cell r="N4">
            <v>57111398</v>
          </cell>
          <cell r="O4">
            <v>60285272</v>
          </cell>
          <cell r="P4">
            <v>60285272</v>
          </cell>
          <cell r="Q4">
            <v>67968266</v>
          </cell>
          <cell r="R4">
            <v>67968266</v>
          </cell>
          <cell r="S4">
            <v>74473871</v>
          </cell>
          <cell r="T4">
            <v>74473871</v>
          </cell>
          <cell r="U4">
            <v>82047561</v>
          </cell>
          <cell r="V4">
            <v>82047561</v>
          </cell>
          <cell r="W4">
            <v>84433395</v>
          </cell>
          <cell r="X4">
            <v>84433395</v>
          </cell>
          <cell r="Y4">
            <v>93758208</v>
          </cell>
          <cell r="Z4">
            <v>93758208</v>
          </cell>
          <cell r="AA4">
            <v>96618203</v>
          </cell>
          <cell r="AB4">
            <v>96618203</v>
          </cell>
          <cell r="AC4">
            <v>101807525</v>
          </cell>
          <cell r="AD4">
            <v>101807525</v>
          </cell>
          <cell r="AE4">
            <v>102146142</v>
          </cell>
          <cell r="AF4">
            <v>102146142</v>
          </cell>
          <cell r="AG4">
            <v>114736754</v>
          </cell>
          <cell r="AH4">
            <v>114736754</v>
          </cell>
          <cell r="AI4">
            <v>121419852</v>
          </cell>
          <cell r="AJ4">
            <v>121419852</v>
          </cell>
          <cell r="AK4">
            <v>128700024</v>
          </cell>
          <cell r="AL4">
            <v>128700024</v>
          </cell>
          <cell r="AM4">
            <v>134298611</v>
          </cell>
          <cell r="AN4">
            <v>134298611</v>
          </cell>
          <cell r="AO4">
            <v>143039653</v>
          </cell>
          <cell r="AP4">
            <v>143039653</v>
          </cell>
        </row>
        <row r="5">
          <cell r="C5">
            <v>1030</v>
          </cell>
          <cell r="D5" t="str">
            <v>Financing, net</v>
          </cell>
          <cell r="E5" t="str">
            <v>Financing, net</v>
          </cell>
          <cell r="F5">
            <v>233535573</v>
          </cell>
          <cell r="G5">
            <v>231758206</v>
          </cell>
          <cell r="H5">
            <v>249682805</v>
          </cell>
          <cell r="I5">
            <v>261385345</v>
          </cell>
          <cell r="J5">
            <v>261385345</v>
          </cell>
          <cell r="K5">
            <v>274928261</v>
          </cell>
          <cell r="L5">
            <v>274928261</v>
          </cell>
          <cell r="M5">
            <v>289728720</v>
          </cell>
          <cell r="N5">
            <v>289728720</v>
          </cell>
          <cell r="O5">
            <v>315712101</v>
          </cell>
          <cell r="P5">
            <v>315712101</v>
          </cell>
          <cell r="Q5">
            <v>356143912</v>
          </cell>
          <cell r="R5">
            <v>356143912</v>
          </cell>
          <cell r="S5">
            <v>390295755</v>
          </cell>
          <cell r="T5">
            <v>390295755</v>
          </cell>
          <cell r="U5">
            <v>420953774</v>
          </cell>
          <cell r="V5">
            <v>420953774</v>
          </cell>
          <cell r="W5">
            <v>452830657</v>
          </cell>
          <cell r="X5">
            <v>452830657</v>
          </cell>
          <cell r="Y5">
            <v>484526425</v>
          </cell>
          <cell r="Z5">
            <v>484526425</v>
          </cell>
          <cell r="AA5">
            <v>519700730</v>
          </cell>
          <cell r="AB5">
            <v>519700730</v>
          </cell>
          <cell r="AC5">
            <v>557498103</v>
          </cell>
          <cell r="AD5">
            <v>557498103</v>
          </cell>
          <cell r="AE5">
            <v>568338114</v>
          </cell>
          <cell r="AF5">
            <v>568338114</v>
          </cell>
          <cell r="AG5">
            <v>577010771</v>
          </cell>
          <cell r="AH5">
            <v>577010771</v>
          </cell>
          <cell r="AI5">
            <v>579080207</v>
          </cell>
          <cell r="AJ5">
            <v>579080207</v>
          </cell>
          <cell r="AK5">
            <v>590825897</v>
          </cell>
          <cell r="AL5">
            <v>590825897</v>
          </cell>
          <cell r="AM5">
            <v>594204806</v>
          </cell>
          <cell r="AN5">
            <v>594204806</v>
          </cell>
          <cell r="AO5">
            <v>608989943</v>
          </cell>
          <cell r="AP5">
            <v>608989943</v>
          </cell>
        </row>
        <row r="6">
          <cell r="C6">
            <v>1040</v>
          </cell>
          <cell r="D6" t="str">
            <v>Other assets, net</v>
          </cell>
          <cell r="E6" t="str">
            <v>Other assets, net</v>
          </cell>
          <cell r="F6">
            <v>14187597</v>
          </cell>
          <cell r="G6">
            <v>13576270</v>
          </cell>
          <cell r="H6">
            <v>16208860</v>
          </cell>
          <cell r="I6">
            <v>16551809</v>
          </cell>
          <cell r="J6">
            <v>16551809</v>
          </cell>
          <cell r="K6">
            <v>16582016</v>
          </cell>
          <cell r="L6">
            <v>16582016</v>
          </cell>
          <cell r="M6">
            <v>18492071</v>
          </cell>
          <cell r="N6">
            <v>18492071</v>
          </cell>
          <cell r="O6">
            <v>16809986</v>
          </cell>
          <cell r="P6">
            <v>16809986</v>
          </cell>
          <cell r="Q6">
            <v>17829478</v>
          </cell>
          <cell r="R6">
            <v>17829478</v>
          </cell>
          <cell r="S6">
            <v>18242825</v>
          </cell>
          <cell r="T6">
            <v>18242825</v>
          </cell>
          <cell r="U6">
            <v>17717463</v>
          </cell>
          <cell r="V6">
            <v>17717463</v>
          </cell>
          <cell r="W6">
            <v>19951735</v>
          </cell>
          <cell r="X6">
            <v>19951735</v>
          </cell>
          <cell r="Y6">
            <v>22689107</v>
          </cell>
          <cell r="Z6">
            <v>22689107</v>
          </cell>
          <cell r="AA6">
            <v>25833430</v>
          </cell>
          <cell r="AB6">
            <v>25833430</v>
          </cell>
          <cell r="AC6">
            <v>21917770</v>
          </cell>
          <cell r="AD6">
            <v>21917770</v>
          </cell>
          <cell r="AE6">
            <v>23426207</v>
          </cell>
          <cell r="AF6">
            <v>23426207</v>
          </cell>
          <cell r="AG6">
            <v>25413366</v>
          </cell>
          <cell r="AH6">
            <v>25413366</v>
          </cell>
          <cell r="AI6">
            <v>26426343</v>
          </cell>
          <cell r="AJ6">
            <v>26426343</v>
          </cell>
          <cell r="AK6">
            <v>29306935</v>
          </cell>
          <cell r="AL6">
            <v>29306935</v>
          </cell>
          <cell r="AM6">
            <v>28320541</v>
          </cell>
          <cell r="AN6">
            <v>28320541</v>
          </cell>
          <cell r="AO6">
            <v>31877452</v>
          </cell>
          <cell r="AP6">
            <v>31877452</v>
          </cell>
        </row>
        <row r="7">
          <cell r="C7">
            <v>1041</v>
          </cell>
          <cell r="D7" t="str">
            <v>Investment properties, net</v>
          </cell>
          <cell r="E7" t="str">
            <v>Investment properties, net</v>
          </cell>
          <cell r="F7">
            <v>1314006</v>
          </cell>
          <cell r="G7">
            <v>1297590</v>
          </cell>
          <cell r="H7">
            <v>1383849</v>
          </cell>
          <cell r="I7">
            <v>1471334</v>
          </cell>
          <cell r="J7">
            <v>1471334</v>
          </cell>
          <cell r="K7">
            <v>1574944</v>
          </cell>
          <cell r="L7">
            <v>1574944</v>
          </cell>
          <cell r="M7">
            <v>1572851</v>
          </cell>
          <cell r="N7">
            <v>1572851</v>
          </cell>
          <cell r="O7">
            <v>1541211</v>
          </cell>
          <cell r="P7">
            <v>1541211</v>
          </cell>
          <cell r="Q7">
            <v>1533534</v>
          </cell>
          <cell r="R7">
            <v>1533534</v>
          </cell>
          <cell r="S7">
            <v>1528252</v>
          </cell>
          <cell r="T7">
            <v>1528252</v>
          </cell>
          <cell r="U7">
            <v>1523283</v>
          </cell>
          <cell r="V7">
            <v>1523283</v>
          </cell>
          <cell r="W7">
            <v>1411469</v>
          </cell>
          <cell r="X7">
            <v>1411469</v>
          </cell>
          <cell r="Y7">
            <v>1386332</v>
          </cell>
          <cell r="Z7">
            <v>1386332</v>
          </cell>
          <cell r="AA7">
            <v>1378310</v>
          </cell>
          <cell r="AB7">
            <v>1378310</v>
          </cell>
          <cell r="AC7">
            <v>1369885</v>
          </cell>
          <cell r="AD7">
            <v>1369885</v>
          </cell>
          <cell r="AE7">
            <v>1364858</v>
          </cell>
          <cell r="AF7">
            <v>1364858</v>
          </cell>
          <cell r="AG7">
            <v>1359335</v>
          </cell>
          <cell r="AH7">
            <v>1359335</v>
          </cell>
          <cell r="AI7">
            <v>1361193</v>
          </cell>
          <cell r="AJ7">
            <v>1361193</v>
          </cell>
          <cell r="AK7">
            <v>1356016</v>
          </cell>
          <cell r="AL7">
            <v>1356016</v>
          </cell>
          <cell r="AM7">
            <v>1362658</v>
          </cell>
          <cell r="AN7">
            <v>1362658</v>
          </cell>
          <cell r="AO7">
            <v>1365649</v>
          </cell>
          <cell r="AP7">
            <v>1365649</v>
          </cell>
        </row>
        <row r="8">
          <cell r="C8">
            <v>1042</v>
          </cell>
          <cell r="D8" t="str">
            <v>Property and equipment, and right of use assets, net</v>
          </cell>
          <cell r="E8" t="str">
            <v>Property and equipment, and right of use assets, net</v>
          </cell>
          <cell r="F8">
            <v>7858127</v>
          </cell>
          <cell r="G8">
            <v>8649435</v>
          </cell>
          <cell r="H8">
            <v>10407247</v>
          </cell>
          <cell r="I8">
            <v>10224605</v>
          </cell>
          <cell r="J8">
            <v>10224605</v>
          </cell>
          <cell r="K8">
            <v>10122167</v>
          </cell>
          <cell r="L8">
            <v>10122167</v>
          </cell>
          <cell r="M8">
            <v>10152865</v>
          </cell>
          <cell r="N8">
            <v>10152865</v>
          </cell>
          <cell r="O8">
            <v>10234785</v>
          </cell>
          <cell r="P8">
            <v>10234785</v>
          </cell>
          <cell r="Q8">
            <v>10308528</v>
          </cell>
          <cell r="R8">
            <v>10308528</v>
          </cell>
          <cell r="S8">
            <v>10473335</v>
          </cell>
          <cell r="T8">
            <v>10473335</v>
          </cell>
          <cell r="U8">
            <v>10424138</v>
          </cell>
          <cell r="V8">
            <v>10424138</v>
          </cell>
          <cell r="W8">
            <v>10147688</v>
          </cell>
          <cell r="X8">
            <v>10147688</v>
          </cell>
          <cell r="Y8">
            <v>10778465</v>
          </cell>
          <cell r="Z8">
            <v>10778465</v>
          </cell>
          <cell r="AA8">
            <v>10980297</v>
          </cell>
          <cell r="AB8">
            <v>10980297</v>
          </cell>
          <cell r="AC8">
            <v>11123706</v>
          </cell>
          <cell r="AD8">
            <v>11123706</v>
          </cell>
          <cell r="AE8">
            <v>11338782</v>
          </cell>
          <cell r="AF8">
            <v>11338782</v>
          </cell>
          <cell r="AG8">
            <v>11525696</v>
          </cell>
          <cell r="AH8">
            <v>11525696</v>
          </cell>
          <cell r="AI8">
            <v>11771672</v>
          </cell>
          <cell r="AJ8">
            <v>11771672</v>
          </cell>
          <cell r="AK8">
            <v>12139350</v>
          </cell>
          <cell r="AL8">
            <v>12139350</v>
          </cell>
          <cell r="AM8">
            <v>12852774</v>
          </cell>
          <cell r="AN8">
            <v>12852774</v>
          </cell>
          <cell r="AO8">
            <v>13056990</v>
          </cell>
          <cell r="AP8">
            <v>13056990</v>
          </cell>
        </row>
        <row r="9">
          <cell r="C9">
            <v>1044</v>
          </cell>
          <cell r="D9" t="str">
            <v>Goodwill and other intangibles</v>
          </cell>
          <cell r="E9" t="str">
            <v>Goodwill and other intangibles</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518111</v>
          </cell>
          <cell r="X9">
            <v>518111</v>
          </cell>
          <cell r="Y9">
            <v>596882</v>
          </cell>
          <cell r="Z9">
            <v>596882</v>
          </cell>
          <cell r="AA9">
            <v>606508</v>
          </cell>
          <cell r="AB9">
            <v>606508</v>
          </cell>
          <cell r="AC9">
            <v>742878</v>
          </cell>
          <cell r="AD9">
            <v>742878</v>
          </cell>
          <cell r="AE9">
            <v>1214547</v>
          </cell>
          <cell r="AF9">
            <v>1214547</v>
          </cell>
          <cell r="AG9">
            <v>1272565</v>
          </cell>
          <cell r="AH9">
            <v>1272565</v>
          </cell>
          <cell r="AI9">
            <v>1308986</v>
          </cell>
          <cell r="AJ9">
            <v>1308986</v>
          </cell>
          <cell r="AK9">
            <v>1422584</v>
          </cell>
          <cell r="AL9">
            <v>1422584</v>
          </cell>
          <cell r="AM9">
            <v>1510568</v>
          </cell>
          <cell r="AN9">
            <v>1510568</v>
          </cell>
          <cell r="AO9">
            <v>1522860</v>
          </cell>
          <cell r="AP9">
            <v>1522860</v>
          </cell>
        </row>
        <row r="10">
          <cell r="C10">
            <v>1045</v>
          </cell>
          <cell r="D10" t="str">
            <v>Positive value of derivatives, net</v>
          </cell>
          <cell r="E10" t="str">
            <v>Positive value of derivatives, net</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352085</v>
          </cell>
          <cell r="X10">
            <v>352085</v>
          </cell>
          <cell r="Y10">
            <v>411862</v>
          </cell>
          <cell r="Z10">
            <v>411862</v>
          </cell>
          <cell r="AA10">
            <v>699545</v>
          </cell>
          <cell r="AB10">
            <v>699545</v>
          </cell>
          <cell r="AC10">
            <v>955227</v>
          </cell>
          <cell r="AD10">
            <v>955227</v>
          </cell>
          <cell r="AE10">
            <v>996143</v>
          </cell>
          <cell r="AF10">
            <v>996143</v>
          </cell>
          <cell r="AG10">
            <v>839892</v>
          </cell>
          <cell r="AH10">
            <v>839892</v>
          </cell>
          <cell r="AI10">
            <v>1085426</v>
          </cell>
          <cell r="AJ10">
            <v>1085426</v>
          </cell>
          <cell r="AK10">
            <v>1314836</v>
          </cell>
          <cell r="AL10">
            <v>1314836</v>
          </cell>
          <cell r="AM10">
            <v>877676</v>
          </cell>
          <cell r="AN10">
            <v>877676</v>
          </cell>
          <cell r="AO10">
            <v>1089958</v>
          </cell>
          <cell r="AP10">
            <v>1089958</v>
          </cell>
        </row>
        <row r="11">
          <cell r="C11">
            <v>1043</v>
          </cell>
          <cell r="D11" t="str">
            <v>Other assets, net</v>
          </cell>
          <cell r="E11" t="str">
            <v>Other assets, net</v>
          </cell>
          <cell r="F11">
            <v>5015464</v>
          </cell>
          <cell r="G11">
            <v>3629245</v>
          </cell>
          <cell r="H11">
            <v>4417764</v>
          </cell>
          <cell r="I11">
            <v>4855870</v>
          </cell>
          <cell r="J11">
            <v>4855870</v>
          </cell>
          <cell r="K11">
            <v>4884905</v>
          </cell>
          <cell r="L11">
            <v>4884905</v>
          </cell>
          <cell r="M11">
            <v>6766355</v>
          </cell>
          <cell r="N11">
            <v>6766355</v>
          </cell>
          <cell r="O11">
            <v>5033990</v>
          </cell>
          <cell r="P11">
            <v>5033990</v>
          </cell>
          <cell r="Q11">
            <v>5987416</v>
          </cell>
          <cell r="R11">
            <v>5987416</v>
          </cell>
          <cell r="S11">
            <v>6241238</v>
          </cell>
          <cell r="T11">
            <v>6241238</v>
          </cell>
          <cell r="U11">
            <v>5770042</v>
          </cell>
          <cell r="V11">
            <v>5770042</v>
          </cell>
          <cell r="W11">
            <v>7522382</v>
          </cell>
          <cell r="X11">
            <v>7522382</v>
          </cell>
          <cell r="Y11">
            <v>9515566</v>
          </cell>
          <cell r="Z11">
            <v>9515566</v>
          </cell>
          <cell r="AA11">
            <v>12168770</v>
          </cell>
          <cell r="AB11">
            <v>12168770</v>
          </cell>
          <cell r="AC11">
            <v>7726074</v>
          </cell>
          <cell r="AD11">
            <v>7726074</v>
          </cell>
          <cell r="AE11">
            <v>8511877</v>
          </cell>
          <cell r="AF11">
            <v>8511877</v>
          </cell>
          <cell r="AG11">
            <v>10415878</v>
          </cell>
          <cell r="AH11">
            <v>10415878</v>
          </cell>
          <cell r="AI11">
            <v>10899066</v>
          </cell>
          <cell r="AJ11">
            <v>10899066</v>
          </cell>
          <cell r="AK11">
            <v>13074149</v>
          </cell>
          <cell r="AL11">
            <v>13074149</v>
          </cell>
          <cell r="AM11">
            <v>11716865</v>
          </cell>
          <cell r="AN11">
            <v>11716865</v>
          </cell>
          <cell r="AO11">
            <v>14841995</v>
          </cell>
          <cell r="AP11">
            <v>14841995</v>
          </cell>
        </row>
        <row r="12">
          <cell r="C12">
            <v>1050</v>
          </cell>
          <cell r="D12" t="str">
            <v>Total Assets</v>
          </cell>
          <cell r="E12" t="str">
            <v>Total Assets</v>
          </cell>
          <cell r="F12">
            <v>343116528</v>
          </cell>
          <cell r="G12">
            <v>364030844</v>
          </cell>
          <cell r="H12">
            <v>384086576</v>
          </cell>
          <cell r="I12">
            <v>391901369</v>
          </cell>
          <cell r="J12">
            <v>391901369</v>
          </cell>
          <cell r="K12">
            <v>417684207</v>
          </cell>
          <cell r="L12">
            <v>417684207</v>
          </cell>
          <cell r="M12">
            <v>430300392</v>
          </cell>
          <cell r="N12">
            <v>430300392</v>
          </cell>
          <cell r="O12">
            <v>468824723</v>
          </cell>
          <cell r="P12">
            <v>468824723</v>
          </cell>
          <cell r="Q12">
            <v>512233605</v>
          </cell>
          <cell r="R12">
            <v>512233605</v>
          </cell>
          <cell r="S12">
            <v>546139237</v>
          </cell>
          <cell r="T12">
            <v>546139237</v>
          </cell>
          <cell r="U12">
            <v>582657150</v>
          </cell>
          <cell r="V12">
            <v>582657150</v>
          </cell>
          <cell r="W12">
            <v>623644628</v>
          </cell>
          <cell r="X12">
            <v>623644628</v>
          </cell>
          <cell r="Y12">
            <v>657338693</v>
          </cell>
          <cell r="Z12">
            <v>657338693</v>
          </cell>
          <cell r="AA12">
            <v>709278250</v>
          </cell>
          <cell r="AB12">
            <v>709278250</v>
          </cell>
          <cell r="AC12">
            <v>739961565</v>
          </cell>
          <cell r="AD12">
            <v>739961565</v>
          </cell>
          <cell r="AE12">
            <v>761618888</v>
          </cell>
          <cell r="AF12">
            <v>761618888</v>
          </cell>
          <cell r="AG12">
            <v>775795711</v>
          </cell>
          <cell r="AH12">
            <v>775795711</v>
          </cell>
          <cell r="AI12">
            <v>783929990</v>
          </cell>
          <cell r="AJ12">
            <v>783929990</v>
          </cell>
          <cell r="AK12">
            <v>800798842</v>
          </cell>
          <cell r="AL12">
            <v>800798842</v>
          </cell>
          <cell r="AM12">
            <v>808098272</v>
          </cell>
          <cell r="AN12">
            <v>808098272</v>
          </cell>
          <cell r="AO12">
            <v>835991983</v>
          </cell>
          <cell r="AP12">
            <v>835991983</v>
          </cell>
        </row>
        <row r="13">
          <cell r="C13">
            <v>1060</v>
          </cell>
          <cell r="D13" t="str">
            <v>Due to banks and other financial institutions</v>
          </cell>
          <cell r="E13" t="str">
            <v>Due to banks &amp; other FIs</v>
          </cell>
          <cell r="F13">
            <v>5522567</v>
          </cell>
          <cell r="G13">
            <v>7289624</v>
          </cell>
          <cell r="H13">
            <v>2219604.0000000005</v>
          </cell>
          <cell r="I13">
            <v>5510548</v>
          </cell>
          <cell r="J13">
            <v>5510548</v>
          </cell>
          <cell r="K13">
            <v>10325168</v>
          </cell>
          <cell r="L13">
            <v>10325168</v>
          </cell>
          <cell r="M13">
            <v>11294280</v>
          </cell>
          <cell r="N13">
            <v>11294280</v>
          </cell>
          <cell r="O13">
            <v>10764061</v>
          </cell>
          <cell r="P13">
            <v>10764061</v>
          </cell>
          <cell r="Q13">
            <v>9730885</v>
          </cell>
          <cell r="R13">
            <v>9730885</v>
          </cell>
          <cell r="S13">
            <v>14085256</v>
          </cell>
          <cell r="T13">
            <v>14085256</v>
          </cell>
          <cell r="U13">
            <v>14733090</v>
          </cell>
          <cell r="V13">
            <v>14733090</v>
          </cell>
          <cell r="W13">
            <v>17952140</v>
          </cell>
          <cell r="X13">
            <v>17952140</v>
          </cell>
          <cell r="Y13">
            <v>38827305</v>
          </cell>
          <cell r="Z13">
            <v>38827305</v>
          </cell>
          <cell r="AA13">
            <v>42532024</v>
          </cell>
          <cell r="AB13">
            <v>42532024</v>
          </cell>
          <cell r="AC13">
            <v>71828451</v>
          </cell>
          <cell r="AD13">
            <v>71828451</v>
          </cell>
          <cell r="AE13">
            <v>70839117</v>
          </cell>
          <cell r="AF13">
            <v>70839117</v>
          </cell>
          <cell r="AG13">
            <v>88085785</v>
          </cell>
          <cell r="AH13">
            <v>88085785</v>
          </cell>
          <cell r="AI13">
            <v>81591132</v>
          </cell>
          <cell r="AJ13">
            <v>81591132</v>
          </cell>
          <cell r="AK13">
            <v>100125691</v>
          </cell>
          <cell r="AL13">
            <v>100125691</v>
          </cell>
          <cell r="AM13">
            <v>97246889</v>
          </cell>
          <cell r="AN13">
            <v>97246889</v>
          </cell>
          <cell r="AO13">
            <v>82835542</v>
          </cell>
          <cell r="AP13">
            <v>82835542</v>
          </cell>
        </row>
        <row r="14">
          <cell r="C14">
            <v>1070</v>
          </cell>
          <cell r="D14" t="str">
            <v>Customers’ deposits</v>
          </cell>
          <cell r="E14" t="str">
            <v>Customers’ deposits</v>
          </cell>
          <cell r="F14">
            <v>273056445</v>
          </cell>
          <cell r="G14">
            <v>293909125</v>
          </cell>
          <cell r="H14">
            <v>312405823.00000006</v>
          </cell>
          <cell r="I14">
            <v>315660893</v>
          </cell>
          <cell r="J14">
            <v>315660893</v>
          </cell>
          <cell r="K14">
            <v>334664830</v>
          </cell>
          <cell r="L14">
            <v>334664830</v>
          </cell>
          <cell r="M14">
            <v>345322278</v>
          </cell>
          <cell r="N14">
            <v>345322278</v>
          </cell>
          <cell r="O14">
            <v>382631003</v>
          </cell>
          <cell r="P14">
            <v>382631003</v>
          </cell>
          <cell r="Q14">
            <v>421268973</v>
          </cell>
          <cell r="R14">
            <v>421268973</v>
          </cell>
          <cell r="S14">
            <v>447506182</v>
          </cell>
          <cell r="T14">
            <v>447506182</v>
          </cell>
          <cell r="U14">
            <v>478330787</v>
          </cell>
          <cell r="V14">
            <v>478330787</v>
          </cell>
          <cell r="W14">
            <v>512072213</v>
          </cell>
          <cell r="X14">
            <v>512072213</v>
          </cell>
          <cell r="Y14">
            <v>507892056</v>
          </cell>
          <cell r="Z14">
            <v>507892056</v>
          </cell>
          <cell r="AA14">
            <v>552956842</v>
          </cell>
          <cell r="AB14">
            <v>552956842</v>
          </cell>
          <cell r="AC14">
            <v>555767068</v>
          </cell>
          <cell r="AD14">
            <v>555767068</v>
          </cell>
          <cell r="AE14">
            <v>564924688</v>
          </cell>
          <cell r="AF14">
            <v>564924688</v>
          </cell>
          <cell r="AG14">
            <v>556196749</v>
          </cell>
          <cell r="AH14">
            <v>556196749</v>
          </cell>
          <cell r="AI14">
            <v>570665286</v>
          </cell>
          <cell r="AJ14">
            <v>570665286</v>
          </cell>
          <cell r="AK14">
            <v>565718810</v>
          </cell>
          <cell r="AL14">
            <v>565718810</v>
          </cell>
          <cell r="AM14">
            <v>573100607</v>
          </cell>
          <cell r="AN14">
            <v>573100607</v>
          </cell>
          <cell r="AO14">
            <v>603978150</v>
          </cell>
          <cell r="AP14">
            <v>603978150</v>
          </cell>
        </row>
        <row r="15">
          <cell r="C15">
            <v>1071</v>
          </cell>
          <cell r="D15" t="str">
            <v>Negative value of derivatives, net</v>
          </cell>
          <cell r="E15" t="str">
            <v>Negative value of derivatives, net</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311138</v>
          </cell>
          <cell r="X15">
            <v>311138</v>
          </cell>
          <cell r="Y15">
            <v>361606</v>
          </cell>
          <cell r="Z15">
            <v>361606</v>
          </cell>
          <cell r="AA15">
            <v>636718</v>
          </cell>
          <cell r="AB15">
            <v>636718</v>
          </cell>
          <cell r="AC15">
            <v>865028</v>
          </cell>
          <cell r="AD15">
            <v>865028</v>
          </cell>
          <cell r="AE15">
            <v>961405</v>
          </cell>
          <cell r="AF15">
            <v>961405</v>
          </cell>
          <cell r="AG15">
            <v>748455</v>
          </cell>
          <cell r="AH15">
            <v>748455</v>
          </cell>
          <cell r="AI15">
            <v>1001224</v>
          </cell>
          <cell r="AJ15">
            <v>1001224</v>
          </cell>
          <cell r="AK15">
            <v>1232009</v>
          </cell>
          <cell r="AL15">
            <v>1232009</v>
          </cell>
          <cell r="AM15">
            <v>793541</v>
          </cell>
          <cell r="AN15">
            <v>793541</v>
          </cell>
          <cell r="AO15">
            <v>1021677</v>
          </cell>
          <cell r="AP15">
            <v>1021677</v>
          </cell>
        </row>
        <row r="16">
          <cell r="C16">
            <v>1072</v>
          </cell>
          <cell r="D16" t="str">
            <v>Sukuk issued</v>
          </cell>
          <cell r="E16" t="str">
            <v>Debt securities and term financing</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3789878</v>
          </cell>
          <cell r="AJ16">
            <v>3789878</v>
          </cell>
          <cell r="AK16">
            <v>3834009</v>
          </cell>
          <cell r="AL16">
            <v>3834009</v>
          </cell>
          <cell r="AM16">
            <v>3789117</v>
          </cell>
          <cell r="AN16">
            <v>3789117</v>
          </cell>
          <cell r="AO16">
            <v>8090714</v>
          </cell>
          <cell r="AP16">
            <v>8090714</v>
          </cell>
        </row>
        <row r="17">
          <cell r="C17">
            <v>1080</v>
          </cell>
          <cell r="D17" t="str">
            <v>Other liabilities</v>
          </cell>
          <cell r="E17" t="str">
            <v>Other liabilities</v>
          </cell>
          <cell r="F17">
            <v>8786598</v>
          </cell>
          <cell r="G17">
            <v>14526229.000000002</v>
          </cell>
          <cell r="H17">
            <v>18269492.000000004</v>
          </cell>
          <cell r="I17">
            <v>21143186</v>
          </cell>
          <cell r="J17">
            <v>21143186</v>
          </cell>
          <cell r="K17">
            <v>20764183</v>
          </cell>
          <cell r="L17">
            <v>20764183</v>
          </cell>
          <cell r="M17">
            <v>18764832</v>
          </cell>
          <cell r="N17">
            <v>18764832</v>
          </cell>
          <cell r="O17">
            <v>17311141</v>
          </cell>
          <cell r="P17">
            <v>17311141</v>
          </cell>
          <cell r="Q17">
            <v>22011602</v>
          </cell>
          <cell r="R17">
            <v>22011602</v>
          </cell>
          <cell r="S17">
            <v>24877728</v>
          </cell>
          <cell r="T17">
            <v>24877728</v>
          </cell>
          <cell r="U17">
            <v>25984027</v>
          </cell>
          <cell r="V17">
            <v>25984027</v>
          </cell>
          <cell r="W17">
            <v>26027573</v>
          </cell>
          <cell r="X17">
            <v>26027573</v>
          </cell>
          <cell r="Y17">
            <v>31889259</v>
          </cell>
          <cell r="Z17">
            <v>31889259</v>
          </cell>
          <cell r="AA17">
            <v>31239483</v>
          </cell>
          <cell r="AB17">
            <v>31239483</v>
          </cell>
          <cell r="AC17">
            <v>25399780</v>
          </cell>
          <cell r="AD17">
            <v>25399780</v>
          </cell>
          <cell r="AE17">
            <v>24668643</v>
          </cell>
          <cell r="AF17">
            <v>24668643</v>
          </cell>
          <cell r="AG17">
            <v>31537404</v>
          </cell>
          <cell r="AH17">
            <v>31537404</v>
          </cell>
          <cell r="AI17">
            <v>23695024</v>
          </cell>
          <cell r="AJ17">
            <v>23695024</v>
          </cell>
          <cell r="AK17">
            <v>27608729</v>
          </cell>
          <cell r="AL17">
            <v>27608729</v>
          </cell>
          <cell r="AM17">
            <v>26408687</v>
          </cell>
          <cell r="AN17">
            <v>26408687</v>
          </cell>
          <cell r="AO17">
            <v>31794199</v>
          </cell>
          <cell r="AP17">
            <v>31794199</v>
          </cell>
        </row>
        <row r="18">
          <cell r="C18">
            <v>1090</v>
          </cell>
          <cell r="D18" t="str">
            <v>Total liabilities</v>
          </cell>
          <cell r="E18" t="str">
            <v>Total liabilities</v>
          </cell>
          <cell r="F18">
            <v>287365610</v>
          </cell>
          <cell r="G18">
            <v>315724978</v>
          </cell>
          <cell r="H18">
            <v>332894919.00000006</v>
          </cell>
          <cell r="I18">
            <v>342314627</v>
          </cell>
          <cell r="J18">
            <v>342314627</v>
          </cell>
          <cell r="K18">
            <v>365754181</v>
          </cell>
          <cell r="L18">
            <v>365754181</v>
          </cell>
          <cell r="M18">
            <v>375381390</v>
          </cell>
          <cell r="N18">
            <v>375381390</v>
          </cell>
          <cell r="O18">
            <v>410706205</v>
          </cell>
          <cell r="P18">
            <v>410706205</v>
          </cell>
          <cell r="Q18">
            <v>453011460</v>
          </cell>
          <cell r="R18">
            <v>453011460</v>
          </cell>
          <cell r="S18">
            <v>486469166</v>
          </cell>
          <cell r="T18">
            <v>486469166</v>
          </cell>
          <cell r="U18">
            <v>519047904</v>
          </cell>
          <cell r="V18">
            <v>519047904</v>
          </cell>
          <cell r="W18">
            <v>556363064</v>
          </cell>
          <cell r="X18">
            <v>556363064</v>
          </cell>
          <cell r="Y18">
            <v>578970226</v>
          </cell>
          <cell r="Z18">
            <v>578970226</v>
          </cell>
          <cell r="AA18">
            <v>627365067</v>
          </cell>
          <cell r="AB18">
            <v>627365067</v>
          </cell>
          <cell r="AC18">
            <v>653860327</v>
          </cell>
          <cell r="AD18">
            <v>653860327</v>
          </cell>
          <cell r="AE18">
            <v>661393853</v>
          </cell>
          <cell r="AF18">
            <v>661393853</v>
          </cell>
          <cell r="AG18">
            <v>676568393</v>
          </cell>
          <cell r="AH18">
            <v>676568393</v>
          </cell>
          <cell r="AI18">
            <v>680742544</v>
          </cell>
          <cell r="AJ18">
            <v>680742544</v>
          </cell>
          <cell r="AK18">
            <v>698519248</v>
          </cell>
          <cell r="AL18">
            <v>698519248</v>
          </cell>
          <cell r="AM18">
            <v>701338841</v>
          </cell>
          <cell r="AN18">
            <v>701338841</v>
          </cell>
          <cell r="AO18">
            <v>727720282</v>
          </cell>
          <cell r="AP18">
            <v>727720282</v>
          </cell>
        </row>
        <row r="19">
          <cell r="C19">
            <v>1100</v>
          </cell>
          <cell r="D19" t="str">
            <v>Share capital</v>
          </cell>
          <cell r="E19" t="str">
            <v>Share capital</v>
          </cell>
          <cell r="F19">
            <v>16250000</v>
          </cell>
          <cell r="G19">
            <v>16249999.999999998</v>
          </cell>
          <cell r="H19">
            <v>25000000</v>
          </cell>
          <cell r="I19">
            <v>25000000</v>
          </cell>
          <cell r="J19">
            <v>25000000</v>
          </cell>
          <cell r="K19">
            <v>25000000</v>
          </cell>
          <cell r="L19">
            <v>25000000</v>
          </cell>
          <cell r="M19">
            <v>25000000</v>
          </cell>
          <cell r="N19">
            <v>25000000</v>
          </cell>
          <cell r="O19">
            <v>25000000</v>
          </cell>
          <cell r="P19">
            <v>25000000</v>
          </cell>
          <cell r="Q19">
            <v>25000000</v>
          </cell>
          <cell r="R19">
            <v>25000000</v>
          </cell>
          <cell r="S19">
            <v>25000000</v>
          </cell>
          <cell r="T19">
            <v>25000000</v>
          </cell>
          <cell r="U19">
            <v>25000000</v>
          </cell>
          <cell r="V19">
            <v>25000000</v>
          </cell>
          <cell r="W19">
            <v>25000000</v>
          </cell>
          <cell r="X19">
            <v>25000000</v>
          </cell>
          <cell r="Y19">
            <v>25000000</v>
          </cell>
          <cell r="Z19">
            <v>25000000</v>
          </cell>
          <cell r="AA19">
            <v>40000000</v>
          </cell>
          <cell r="AB19">
            <v>40000000</v>
          </cell>
          <cell r="AC19">
            <v>40000000</v>
          </cell>
          <cell r="AD19">
            <v>40000000</v>
          </cell>
          <cell r="AE19">
            <v>40000000</v>
          </cell>
          <cell r="AF19">
            <v>40000000</v>
          </cell>
          <cell r="AG19">
            <v>40000000</v>
          </cell>
          <cell r="AH19">
            <v>40000000</v>
          </cell>
          <cell r="AI19">
            <v>40000000</v>
          </cell>
          <cell r="AJ19">
            <v>40000000</v>
          </cell>
          <cell r="AK19">
            <v>40000000</v>
          </cell>
          <cell r="AL19">
            <v>40000000</v>
          </cell>
          <cell r="AM19">
            <v>40000000</v>
          </cell>
          <cell r="AN19">
            <v>40000000</v>
          </cell>
          <cell r="AO19">
            <v>40000000</v>
          </cell>
          <cell r="AP19">
            <v>40000000</v>
          </cell>
        </row>
        <row r="20">
          <cell r="C20">
            <v>1110</v>
          </cell>
          <cell r="D20" t="str">
            <v>Statutory reserve</v>
          </cell>
          <cell r="E20" t="str">
            <v>Statutory reserve</v>
          </cell>
          <cell r="F20">
            <v>16250000</v>
          </cell>
          <cell r="G20">
            <v>16250000</v>
          </cell>
          <cell r="H20">
            <v>21789632</v>
          </cell>
          <cell r="I20">
            <v>21789632</v>
          </cell>
          <cell r="J20">
            <v>21789632</v>
          </cell>
          <cell r="K20">
            <v>21789632</v>
          </cell>
          <cell r="L20">
            <v>21789632</v>
          </cell>
          <cell r="M20">
            <v>21789632</v>
          </cell>
          <cell r="N20">
            <v>21789632</v>
          </cell>
          <cell r="O20">
            <v>25000000</v>
          </cell>
          <cell r="P20">
            <v>25000000</v>
          </cell>
          <cell r="Q20">
            <v>25000000</v>
          </cell>
          <cell r="R20">
            <v>25000000</v>
          </cell>
          <cell r="S20">
            <v>25000000</v>
          </cell>
          <cell r="T20">
            <v>25000000</v>
          </cell>
          <cell r="U20">
            <v>25000000</v>
          </cell>
          <cell r="V20">
            <v>25000000</v>
          </cell>
          <cell r="W20">
            <v>25000000</v>
          </cell>
          <cell r="X20">
            <v>25000000</v>
          </cell>
          <cell r="Y20">
            <v>25000000</v>
          </cell>
          <cell r="Z20">
            <v>25000000</v>
          </cell>
          <cell r="AA20">
            <v>25000000</v>
          </cell>
          <cell r="AB20">
            <v>25000000</v>
          </cell>
          <cell r="AC20">
            <v>25000000</v>
          </cell>
          <cell r="AD20">
            <v>25000000</v>
          </cell>
          <cell r="AE20">
            <v>29287706</v>
          </cell>
          <cell r="AF20">
            <v>29287706</v>
          </cell>
          <cell r="AG20">
            <v>29287706</v>
          </cell>
          <cell r="AH20">
            <v>29287706</v>
          </cell>
          <cell r="AI20">
            <v>29287706</v>
          </cell>
          <cell r="AJ20">
            <v>29287706</v>
          </cell>
          <cell r="AK20">
            <v>29287706</v>
          </cell>
          <cell r="AL20">
            <v>29287706</v>
          </cell>
          <cell r="AM20">
            <v>33442996</v>
          </cell>
          <cell r="AN20">
            <v>33442996</v>
          </cell>
          <cell r="AO20">
            <v>33442996</v>
          </cell>
          <cell r="AP20">
            <v>33442996</v>
          </cell>
        </row>
        <row r="21">
          <cell r="C21">
            <v>1120</v>
          </cell>
          <cell r="D21" t="str">
            <v>Other reserves</v>
          </cell>
          <cell r="E21" t="str">
            <v>Other reserves</v>
          </cell>
          <cell r="F21">
            <v>5281682</v>
          </cell>
          <cell r="G21">
            <v>-349555</v>
          </cell>
          <cell r="H21">
            <v>-216041</v>
          </cell>
          <cell r="I21">
            <v>-451108</v>
          </cell>
          <cell r="J21">
            <v>-451108</v>
          </cell>
          <cell r="K21">
            <v>-543925</v>
          </cell>
          <cell r="L21">
            <v>-543925</v>
          </cell>
          <cell r="M21">
            <v>-212797</v>
          </cell>
          <cell r="N21">
            <v>-212797</v>
          </cell>
          <cell r="O21">
            <v>-134728</v>
          </cell>
          <cell r="P21">
            <v>-134728</v>
          </cell>
          <cell r="Q21">
            <v>133414</v>
          </cell>
          <cell r="R21">
            <v>133414</v>
          </cell>
          <cell r="S21">
            <v>476653</v>
          </cell>
          <cell r="T21">
            <v>476653</v>
          </cell>
          <cell r="U21">
            <v>622077</v>
          </cell>
          <cell r="V21">
            <v>622077</v>
          </cell>
          <cell r="W21">
            <v>282107</v>
          </cell>
          <cell r="X21">
            <v>282107</v>
          </cell>
          <cell r="Y21">
            <v>735678</v>
          </cell>
          <cell r="Z21">
            <v>735678</v>
          </cell>
          <cell r="AA21">
            <v>-244528</v>
          </cell>
          <cell r="AB21">
            <v>-244528</v>
          </cell>
          <cell r="AC21">
            <v>-355900</v>
          </cell>
          <cell r="AD21">
            <v>-355900</v>
          </cell>
          <cell r="AE21">
            <v>-427569</v>
          </cell>
          <cell r="AF21">
            <v>-427569</v>
          </cell>
          <cell r="AG21">
            <v>-371055</v>
          </cell>
          <cell r="AH21">
            <v>-371055</v>
          </cell>
          <cell r="AI21">
            <v>-332188</v>
          </cell>
          <cell r="AJ21">
            <v>-332188</v>
          </cell>
          <cell r="AK21">
            <v>-600809</v>
          </cell>
          <cell r="AL21">
            <v>-600809</v>
          </cell>
          <cell r="AM21">
            <v>-96606</v>
          </cell>
          <cell r="AN21">
            <v>-96606</v>
          </cell>
          <cell r="AO21">
            <v>-441833</v>
          </cell>
          <cell r="AP21">
            <v>-441833</v>
          </cell>
        </row>
        <row r="22">
          <cell r="C22">
            <v>1130</v>
          </cell>
          <cell r="D22" t="str">
            <v>Retained earnings</v>
          </cell>
          <cell r="E22" t="str">
            <v>Retained earnings</v>
          </cell>
          <cell r="F22">
            <v>13906736</v>
          </cell>
          <cell r="G22">
            <v>12499171</v>
          </cell>
          <cell r="H22">
            <v>868066</v>
          </cell>
          <cell r="I22">
            <v>3248218</v>
          </cell>
          <cell r="J22">
            <v>3248218</v>
          </cell>
          <cell r="K22">
            <v>5684319</v>
          </cell>
          <cell r="L22">
            <v>5684319</v>
          </cell>
          <cell r="M22">
            <v>8342167</v>
          </cell>
          <cell r="N22">
            <v>8342167</v>
          </cell>
          <cell r="O22">
            <v>8253246</v>
          </cell>
          <cell r="P22">
            <v>8253246</v>
          </cell>
          <cell r="Q22">
            <v>9088731</v>
          </cell>
          <cell r="R22">
            <v>9088731</v>
          </cell>
          <cell r="S22">
            <v>9193418</v>
          </cell>
          <cell r="T22">
            <v>9193418</v>
          </cell>
          <cell r="U22">
            <v>12987169</v>
          </cell>
          <cell r="V22">
            <v>12987169</v>
          </cell>
          <cell r="W22">
            <v>16999457</v>
          </cell>
          <cell r="X22">
            <v>16999457</v>
          </cell>
          <cell r="Y22">
            <v>21132789</v>
          </cell>
          <cell r="Z22">
            <v>21132789</v>
          </cell>
          <cell r="AA22">
            <v>10657711</v>
          </cell>
          <cell r="AB22">
            <v>10657711</v>
          </cell>
          <cell r="AC22">
            <v>14957138</v>
          </cell>
          <cell r="AD22">
            <v>14957138</v>
          </cell>
          <cell r="AE22">
            <v>9864898</v>
          </cell>
          <cell r="AF22">
            <v>9864898</v>
          </cell>
          <cell r="AG22">
            <v>13810667</v>
          </cell>
          <cell r="AH22">
            <v>13810667</v>
          </cell>
          <cell r="AI22">
            <v>17731928</v>
          </cell>
          <cell r="AJ22">
            <v>17731928</v>
          </cell>
          <cell r="AK22">
            <v>17092697</v>
          </cell>
          <cell r="AL22">
            <v>17092697</v>
          </cell>
          <cell r="AM22">
            <v>16913041</v>
          </cell>
          <cell r="AN22">
            <v>16913041</v>
          </cell>
          <cell r="AO22">
            <v>16502147</v>
          </cell>
          <cell r="AP22">
            <v>16502147</v>
          </cell>
        </row>
        <row r="23">
          <cell r="C23">
            <v>1140</v>
          </cell>
          <cell r="D23" t="str">
            <v>Proposed gross dividends</v>
          </cell>
          <cell r="E23" t="str">
            <v>Proposed dividends</v>
          </cell>
          <cell r="F23">
            <v>4062500</v>
          </cell>
          <cell r="G23">
            <v>3656250</v>
          </cell>
          <cell r="H23">
            <v>3750000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5000000</v>
          </cell>
          <cell r="AF23">
            <v>5000000</v>
          </cell>
          <cell r="AG23">
            <v>0</v>
          </cell>
          <cell r="AH23">
            <v>0</v>
          </cell>
          <cell r="AI23">
            <v>0</v>
          </cell>
          <cell r="AJ23">
            <v>0</v>
          </cell>
          <cell r="AK23">
            <v>0</v>
          </cell>
          <cell r="AL23">
            <v>0</v>
          </cell>
          <cell r="AM23" t="str">
            <v>-</v>
          </cell>
          <cell r="AN23" t="str">
            <v>-</v>
          </cell>
          <cell r="AO23">
            <v>0</v>
          </cell>
          <cell r="AP23">
            <v>0</v>
          </cell>
        </row>
        <row r="24">
          <cell r="C24">
            <v>1150</v>
          </cell>
          <cell r="D24" t="str">
            <v>Total shareholders’ equity</v>
          </cell>
          <cell r="E24" t="str">
            <v>Total shareholders’ equity</v>
          </cell>
          <cell r="F24">
            <v>55750918</v>
          </cell>
          <cell r="G24">
            <v>48305866</v>
          </cell>
          <cell r="H24">
            <v>51191657</v>
          </cell>
          <cell r="I24">
            <v>49586742</v>
          </cell>
          <cell r="J24">
            <v>49586742</v>
          </cell>
          <cell r="K24">
            <v>51930026</v>
          </cell>
          <cell r="L24">
            <v>51930026</v>
          </cell>
          <cell r="M24">
            <v>54919002</v>
          </cell>
          <cell r="N24">
            <v>54919002</v>
          </cell>
          <cell r="O24">
            <v>58118518</v>
          </cell>
          <cell r="P24">
            <v>58118518</v>
          </cell>
          <cell r="Q24">
            <v>59222145</v>
          </cell>
          <cell r="R24">
            <v>59222145</v>
          </cell>
          <cell r="S24">
            <v>59670071</v>
          </cell>
          <cell r="T24">
            <v>59670071</v>
          </cell>
          <cell r="U24">
            <v>63609246</v>
          </cell>
          <cell r="V24">
            <v>63609246</v>
          </cell>
          <cell r="W24">
            <v>67281564</v>
          </cell>
          <cell r="X24">
            <v>67281564</v>
          </cell>
          <cell r="Y24">
            <v>71868467</v>
          </cell>
          <cell r="Z24">
            <v>71868467</v>
          </cell>
          <cell r="AA24">
            <v>75413183</v>
          </cell>
          <cell r="AB24">
            <v>75413183</v>
          </cell>
          <cell r="AC24">
            <v>79601238</v>
          </cell>
          <cell r="AD24">
            <v>79601238</v>
          </cell>
          <cell r="AE24">
            <v>83725035</v>
          </cell>
          <cell r="AF24">
            <v>83725035</v>
          </cell>
          <cell r="AG24">
            <v>82727318</v>
          </cell>
          <cell r="AH24">
            <v>82727318</v>
          </cell>
          <cell r="AI24">
            <v>86687446</v>
          </cell>
          <cell r="AJ24">
            <v>86687446</v>
          </cell>
          <cell r="AK24">
            <v>85779594</v>
          </cell>
          <cell r="AL24">
            <v>85779594</v>
          </cell>
          <cell r="AM24">
            <v>90259431</v>
          </cell>
          <cell r="AN24">
            <v>90259431</v>
          </cell>
          <cell r="AO24">
            <v>89503310</v>
          </cell>
          <cell r="AP24">
            <v>89503310</v>
          </cell>
        </row>
        <row r="25">
          <cell r="C25">
            <v>1151</v>
          </cell>
          <cell r="D25" t="str">
            <v>Tier 1 Sukuk</v>
          </cell>
          <cell r="E25" t="str">
            <v>Equity Sukuk</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6500000</v>
          </cell>
          <cell r="Z25">
            <v>6500000</v>
          </cell>
          <cell r="AA25">
            <v>6500000</v>
          </cell>
          <cell r="AB25">
            <v>6500000</v>
          </cell>
          <cell r="AC25">
            <v>6500000</v>
          </cell>
          <cell r="AD25">
            <v>6500000</v>
          </cell>
          <cell r="AE25">
            <v>16500000</v>
          </cell>
          <cell r="AF25">
            <v>16500000</v>
          </cell>
          <cell r="AG25">
            <v>16500000</v>
          </cell>
          <cell r="AH25">
            <v>16500000</v>
          </cell>
          <cell r="AI25">
            <v>16500000</v>
          </cell>
          <cell r="AJ25">
            <v>16500000</v>
          </cell>
          <cell r="AK25">
            <v>16500000</v>
          </cell>
          <cell r="AL25">
            <v>16500000</v>
          </cell>
          <cell r="AM25">
            <v>16500000</v>
          </cell>
          <cell r="AN25">
            <v>16500000</v>
          </cell>
          <cell r="AO25">
            <v>18768391</v>
          </cell>
          <cell r="AP25">
            <v>18768391</v>
          </cell>
        </row>
        <row r="26">
          <cell r="C26">
            <v>1152</v>
          </cell>
          <cell r="D26" t="str">
            <v>Total equity</v>
          </cell>
          <cell r="E26" t="str">
            <v>Equity attributable to equity holders of the Bank</v>
          </cell>
          <cell r="F26">
            <v>55750918</v>
          </cell>
          <cell r="G26">
            <v>48305866</v>
          </cell>
          <cell r="H26">
            <v>51191657</v>
          </cell>
          <cell r="I26">
            <v>49586742</v>
          </cell>
          <cell r="J26">
            <v>49586742</v>
          </cell>
          <cell r="K26">
            <v>51930026</v>
          </cell>
          <cell r="L26">
            <v>51930026</v>
          </cell>
          <cell r="M26">
            <v>54919002</v>
          </cell>
          <cell r="N26">
            <v>54919002</v>
          </cell>
          <cell r="O26">
            <v>58118518</v>
          </cell>
          <cell r="P26">
            <v>58118518</v>
          </cell>
          <cell r="Q26">
            <v>59222145</v>
          </cell>
          <cell r="R26">
            <v>59222145</v>
          </cell>
          <cell r="S26">
            <v>59670071</v>
          </cell>
          <cell r="T26">
            <v>59670071</v>
          </cell>
          <cell r="U26">
            <v>63609246</v>
          </cell>
          <cell r="V26">
            <v>63609246</v>
          </cell>
          <cell r="W26">
            <v>67281564</v>
          </cell>
          <cell r="X26">
            <v>67281564</v>
          </cell>
          <cell r="Y26">
            <v>78368467</v>
          </cell>
          <cell r="Z26">
            <v>78368467</v>
          </cell>
          <cell r="AA26">
            <v>81913183</v>
          </cell>
          <cell r="AB26">
            <v>81913183</v>
          </cell>
          <cell r="AC26">
            <v>86101238</v>
          </cell>
          <cell r="AD26">
            <v>86101238</v>
          </cell>
          <cell r="AE26">
            <v>100225035</v>
          </cell>
          <cell r="AF26">
            <v>100225035</v>
          </cell>
          <cell r="AG26">
            <v>99227318</v>
          </cell>
          <cell r="AH26">
            <v>99227318</v>
          </cell>
          <cell r="AI26">
            <v>103187446</v>
          </cell>
          <cell r="AJ26">
            <v>103187446</v>
          </cell>
          <cell r="AK26">
            <v>102279594</v>
          </cell>
          <cell r="AL26">
            <v>102279594</v>
          </cell>
          <cell r="AM26">
            <v>106759431</v>
          </cell>
          <cell r="AN26">
            <v>106759431</v>
          </cell>
          <cell r="AO26">
            <v>108271701</v>
          </cell>
          <cell r="AP26">
            <v>108271701</v>
          </cell>
        </row>
        <row r="27">
          <cell r="C27">
            <v>1153</v>
          </cell>
          <cell r="E27" t="str">
            <v>Non-controlling interests</v>
          </cell>
        </row>
        <row r="28">
          <cell r="C28">
            <v>1154</v>
          </cell>
          <cell r="E28" t="str">
            <v>Total equity</v>
          </cell>
          <cell r="AH28">
            <v>99227318</v>
          </cell>
          <cell r="AI28">
            <v>103187446</v>
          </cell>
          <cell r="AJ28">
            <v>103187446</v>
          </cell>
          <cell r="AK28">
            <v>102279594</v>
          </cell>
          <cell r="AL28">
            <v>102279594</v>
          </cell>
          <cell r="AM28">
            <v>106759431</v>
          </cell>
          <cell r="AN28">
            <v>106759431</v>
          </cell>
          <cell r="AO28">
            <v>108271701</v>
          </cell>
          <cell r="AP28">
            <v>108271701</v>
          </cell>
        </row>
        <row r="29">
          <cell r="C29">
            <v>1160</v>
          </cell>
          <cell r="D29" t="str">
            <v>Total Liabilities and Equity</v>
          </cell>
          <cell r="E29" t="str">
            <v>Total Liabilities &amp; Equity</v>
          </cell>
          <cell r="F29">
            <v>343116528</v>
          </cell>
          <cell r="G29">
            <v>364030844</v>
          </cell>
          <cell r="H29">
            <v>384086576.00000006</v>
          </cell>
          <cell r="I29">
            <v>391901369</v>
          </cell>
          <cell r="J29">
            <v>391901369</v>
          </cell>
          <cell r="K29">
            <v>417684207</v>
          </cell>
          <cell r="L29">
            <v>417684207</v>
          </cell>
          <cell r="M29">
            <v>430300392</v>
          </cell>
          <cell r="N29">
            <v>430300392</v>
          </cell>
          <cell r="O29">
            <v>468824723</v>
          </cell>
          <cell r="P29">
            <v>468824723</v>
          </cell>
          <cell r="Q29">
            <v>512233605</v>
          </cell>
          <cell r="R29">
            <v>512233605</v>
          </cell>
          <cell r="S29">
            <v>546139237</v>
          </cell>
          <cell r="T29">
            <v>546139237</v>
          </cell>
          <cell r="U29">
            <v>582657150</v>
          </cell>
          <cell r="V29">
            <v>582657150</v>
          </cell>
          <cell r="W29">
            <v>623644628</v>
          </cell>
          <cell r="X29">
            <v>623644628</v>
          </cell>
          <cell r="Y29">
            <v>657338693</v>
          </cell>
          <cell r="Z29">
            <v>657338693</v>
          </cell>
          <cell r="AA29">
            <v>709278250</v>
          </cell>
          <cell r="AB29">
            <v>709278250</v>
          </cell>
          <cell r="AC29">
            <v>739961565</v>
          </cell>
          <cell r="AD29">
            <v>739961565</v>
          </cell>
          <cell r="AE29">
            <v>761618888</v>
          </cell>
          <cell r="AF29">
            <v>761618888</v>
          </cell>
          <cell r="AG29">
            <v>775795711</v>
          </cell>
          <cell r="AH29">
            <v>775795711</v>
          </cell>
          <cell r="AI29">
            <v>783929990</v>
          </cell>
          <cell r="AJ29">
            <v>783929990</v>
          </cell>
          <cell r="AK29">
            <v>800798842</v>
          </cell>
          <cell r="AL29">
            <v>800798842</v>
          </cell>
          <cell r="AM29">
            <v>808098272</v>
          </cell>
          <cell r="AN29">
            <v>808098272</v>
          </cell>
          <cell r="AO29">
            <v>835991983</v>
          </cell>
          <cell r="AP29">
            <v>835991983</v>
          </cell>
        </row>
        <row r="30">
          <cell r="C30">
            <v>2000</v>
          </cell>
          <cell r="D30" t="str">
            <v>Gross financing and investment income</v>
          </cell>
          <cell r="E30" t="str">
            <v>Gross financing &amp; investment income</v>
          </cell>
          <cell r="F30">
            <v>12581004</v>
          </cell>
          <cell r="G30">
            <v>14993709</v>
          </cell>
          <cell r="H30">
            <v>16962583</v>
          </cell>
          <cell r="I30">
            <v>4252884</v>
          </cell>
          <cell r="J30">
            <v>4252884</v>
          </cell>
          <cell r="K30">
            <v>4082236</v>
          </cell>
          <cell r="L30">
            <v>8335120</v>
          </cell>
          <cell r="M30">
            <v>4282345</v>
          </cell>
          <cell r="N30">
            <v>12617465</v>
          </cell>
          <cell r="O30">
            <v>4760498</v>
          </cell>
          <cell r="P30">
            <v>17377963</v>
          </cell>
          <cell r="Q30">
            <v>4914577</v>
          </cell>
          <cell r="R30">
            <v>4914577</v>
          </cell>
          <cell r="S30">
            <v>5243319</v>
          </cell>
          <cell r="T30">
            <v>10157896</v>
          </cell>
          <cell r="U30">
            <v>5529829</v>
          </cell>
          <cell r="V30">
            <v>15687725</v>
          </cell>
          <cell r="W30">
            <v>5753781</v>
          </cell>
          <cell r="X30">
            <v>21441506</v>
          </cell>
          <cell r="Y30">
            <v>5890822</v>
          </cell>
          <cell r="Z30">
            <v>5890822</v>
          </cell>
          <cell r="AA30">
            <v>6479892</v>
          </cell>
          <cell r="AB30">
            <v>12370714</v>
          </cell>
          <cell r="AC30">
            <v>7297320</v>
          </cell>
          <cell r="AD30">
            <v>19668034</v>
          </cell>
          <cell r="AE30">
            <v>8533597</v>
          </cell>
          <cell r="AF30">
            <v>28201631</v>
          </cell>
          <cell r="AG30">
            <v>8767895</v>
          </cell>
          <cell r="AH30">
            <v>8767895</v>
          </cell>
          <cell r="AI30">
            <v>9295525</v>
          </cell>
          <cell r="AJ30">
            <v>18063420</v>
          </cell>
          <cell r="AK30">
            <v>9969784</v>
          </cell>
          <cell r="AL30">
            <v>28033204</v>
          </cell>
          <cell r="AM30">
            <v>10704412</v>
          </cell>
          <cell r="AN30">
            <v>38737616</v>
          </cell>
          <cell r="AO30">
            <v>10802601</v>
          </cell>
          <cell r="AP30">
            <v>10802601</v>
          </cell>
        </row>
        <row r="31">
          <cell r="C31">
            <v>2010</v>
          </cell>
          <cell r="D31" t="str">
            <v>Gross financing and investment return</v>
          </cell>
          <cell r="E31" t="str">
            <v>Gross financing and investment return</v>
          </cell>
          <cell r="F31">
            <v>-551587</v>
          </cell>
          <cell r="G31">
            <v>-506724</v>
          </cell>
          <cell r="H31">
            <v>-534860</v>
          </cell>
          <cell r="I31">
            <v>-142401</v>
          </cell>
          <cell r="J31">
            <v>-142401</v>
          </cell>
          <cell r="K31">
            <v>-114543</v>
          </cell>
          <cell r="L31">
            <v>-256944</v>
          </cell>
          <cell r="M31">
            <v>-85893</v>
          </cell>
          <cell r="N31">
            <v>-342837</v>
          </cell>
          <cell r="O31">
            <v>-122109</v>
          </cell>
          <cell r="P31">
            <v>-464946</v>
          </cell>
          <cell r="Q31">
            <v>-144030</v>
          </cell>
          <cell r="R31">
            <v>-144030</v>
          </cell>
          <cell r="S31">
            <v>-191541</v>
          </cell>
          <cell r="T31">
            <v>-335571</v>
          </cell>
          <cell r="U31">
            <v>-315069</v>
          </cell>
          <cell r="V31">
            <v>-650640</v>
          </cell>
          <cell r="W31">
            <v>-398930</v>
          </cell>
          <cell r="X31">
            <v>-1049570</v>
          </cell>
          <cell r="Y31">
            <v>-550650</v>
          </cell>
          <cell r="Z31">
            <v>-550650</v>
          </cell>
          <cell r="AA31">
            <v>-913129</v>
          </cell>
          <cell r="AB31">
            <v>-1463779</v>
          </cell>
          <cell r="AC31">
            <v>-1610301</v>
          </cell>
          <cell r="AD31">
            <v>-3074080</v>
          </cell>
          <cell r="AE31">
            <v>-2954864</v>
          </cell>
          <cell r="AF31">
            <v>-6028944</v>
          </cell>
          <cell r="AG31">
            <v>-3642637</v>
          </cell>
          <cell r="AH31">
            <v>-3642637</v>
          </cell>
          <cell r="AI31">
            <v>-4101855</v>
          </cell>
          <cell r="AJ31">
            <v>-7744492</v>
          </cell>
          <cell r="AK31">
            <v>-4569142</v>
          </cell>
          <cell r="AL31">
            <v>-12313634</v>
          </cell>
          <cell r="AM31">
            <v>-5154863</v>
          </cell>
          <cell r="AN31">
            <v>-17468497</v>
          </cell>
          <cell r="AO31">
            <v>-5155730</v>
          </cell>
          <cell r="AP31">
            <v>-5155730</v>
          </cell>
        </row>
        <row r="32">
          <cell r="C32">
            <v>2020</v>
          </cell>
          <cell r="D32" t="str">
            <v>Net financing and investment income</v>
          </cell>
          <cell r="E32" t="str">
            <v>Net financing &amp; investment income</v>
          </cell>
          <cell r="F32">
            <v>12029417</v>
          </cell>
          <cell r="G32">
            <v>14486985</v>
          </cell>
          <cell r="H32">
            <v>16427723</v>
          </cell>
          <cell r="I32">
            <v>4110483</v>
          </cell>
          <cell r="J32">
            <v>4110483</v>
          </cell>
          <cell r="K32">
            <v>3967693</v>
          </cell>
          <cell r="L32">
            <v>8078176</v>
          </cell>
          <cell r="M32">
            <v>4196452</v>
          </cell>
          <cell r="N32">
            <v>12274628</v>
          </cell>
          <cell r="O32">
            <v>4638389</v>
          </cell>
          <cell r="P32">
            <v>16913017</v>
          </cell>
          <cell r="Q32">
            <v>4770547</v>
          </cell>
          <cell r="R32">
            <v>4770547</v>
          </cell>
          <cell r="S32">
            <v>5051778</v>
          </cell>
          <cell r="T32">
            <v>9822325</v>
          </cell>
          <cell r="U32">
            <v>5214760</v>
          </cell>
          <cell r="V32">
            <v>15037085</v>
          </cell>
          <cell r="W32">
            <v>5354851</v>
          </cell>
          <cell r="X32">
            <v>20391936</v>
          </cell>
          <cell r="Y32">
            <v>5340172</v>
          </cell>
          <cell r="Z32">
            <v>5340172</v>
          </cell>
          <cell r="AA32">
            <v>5566763</v>
          </cell>
          <cell r="AB32">
            <v>10906935</v>
          </cell>
          <cell r="AC32">
            <v>5687019</v>
          </cell>
          <cell r="AD32">
            <v>16593954</v>
          </cell>
          <cell r="AE32">
            <v>5578733</v>
          </cell>
          <cell r="AF32">
            <v>22172687</v>
          </cell>
          <cell r="AG32">
            <v>5125258</v>
          </cell>
          <cell r="AH32">
            <v>5125258</v>
          </cell>
          <cell r="AI32">
            <v>5193670</v>
          </cell>
          <cell r="AJ32">
            <v>10318928</v>
          </cell>
          <cell r="AK32">
            <v>5400642</v>
          </cell>
          <cell r="AL32">
            <v>15719570</v>
          </cell>
          <cell r="AM32">
            <v>5549549</v>
          </cell>
          <cell r="AN32">
            <v>21269119</v>
          </cell>
          <cell r="AO32">
            <v>5646871</v>
          </cell>
          <cell r="AP32">
            <v>5646871</v>
          </cell>
        </row>
        <row r="33">
          <cell r="C33">
            <v>2030</v>
          </cell>
          <cell r="D33" t="str">
            <v>Fee from banking services, net</v>
          </cell>
          <cell r="E33" t="str">
            <v>Fee from banking services, net</v>
          </cell>
          <cell r="F33">
            <v>2697208</v>
          </cell>
          <cell r="G33">
            <v>1867034</v>
          </cell>
          <cell r="H33">
            <v>1987367</v>
          </cell>
          <cell r="I33">
            <v>617678</v>
          </cell>
          <cell r="J33">
            <v>617678</v>
          </cell>
          <cell r="K33">
            <v>529197</v>
          </cell>
          <cell r="L33">
            <v>1146875</v>
          </cell>
          <cell r="M33">
            <v>648951</v>
          </cell>
          <cell r="N33">
            <v>1795826</v>
          </cell>
          <cell r="O33">
            <v>863854</v>
          </cell>
          <cell r="P33">
            <v>2659680</v>
          </cell>
          <cell r="Q33">
            <v>908799</v>
          </cell>
          <cell r="R33">
            <v>908799</v>
          </cell>
          <cell r="S33">
            <v>934297</v>
          </cell>
          <cell r="T33">
            <v>1843096</v>
          </cell>
          <cell r="U33">
            <v>975941</v>
          </cell>
          <cell r="V33">
            <v>2819037</v>
          </cell>
          <cell r="W33">
            <v>1114070</v>
          </cell>
          <cell r="X33">
            <v>3933107</v>
          </cell>
          <cell r="Y33">
            <v>1147699</v>
          </cell>
          <cell r="Z33">
            <v>1147699</v>
          </cell>
          <cell r="AA33">
            <v>1162721</v>
          </cell>
          <cell r="AB33">
            <v>2310420</v>
          </cell>
          <cell r="AC33">
            <v>1134861</v>
          </cell>
          <cell r="AD33">
            <v>3445281</v>
          </cell>
          <cell r="AE33">
            <v>1178859</v>
          </cell>
          <cell r="AF33">
            <v>4624140</v>
          </cell>
          <cell r="AG33">
            <v>1209948</v>
          </cell>
          <cell r="AH33">
            <v>1209948</v>
          </cell>
          <cell r="AI33">
            <v>1128599</v>
          </cell>
          <cell r="AJ33">
            <v>2338547</v>
          </cell>
          <cell r="AK33">
            <v>899054</v>
          </cell>
          <cell r="AL33">
            <v>3237601</v>
          </cell>
          <cell r="AM33">
            <v>988049</v>
          </cell>
          <cell r="AN33">
            <v>4225650</v>
          </cell>
          <cell r="AO33">
            <v>1038525</v>
          </cell>
          <cell r="AP33">
            <v>1038525</v>
          </cell>
        </row>
        <row r="34">
          <cell r="C34">
            <v>2040</v>
          </cell>
          <cell r="D34" t="str">
            <v>Exchange income, net</v>
          </cell>
          <cell r="E34" t="str">
            <v>Exchange income, net</v>
          </cell>
          <cell r="F34">
            <v>841839</v>
          </cell>
          <cell r="G34">
            <v>755804</v>
          </cell>
          <cell r="H34">
            <v>774096</v>
          </cell>
          <cell r="I34">
            <v>207441</v>
          </cell>
          <cell r="J34">
            <v>207441</v>
          </cell>
          <cell r="K34">
            <v>169875</v>
          </cell>
          <cell r="L34">
            <v>377316</v>
          </cell>
          <cell r="M34">
            <v>197029</v>
          </cell>
          <cell r="N34">
            <v>574345</v>
          </cell>
          <cell r="O34">
            <v>209549</v>
          </cell>
          <cell r="P34">
            <v>783894</v>
          </cell>
          <cell r="Q34">
            <v>175484</v>
          </cell>
          <cell r="R34">
            <v>175484</v>
          </cell>
          <cell r="S34">
            <v>183900</v>
          </cell>
          <cell r="T34">
            <v>359384</v>
          </cell>
          <cell r="U34">
            <v>210236</v>
          </cell>
          <cell r="V34">
            <v>569620</v>
          </cell>
          <cell r="W34">
            <v>218278</v>
          </cell>
          <cell r="X34">
            <v>787898</v>
          </cell>
          <cell r="Y34">
            <v>236991</v>
          </cell>
          <cell r="Z34">
            <v>236991</v>
          </cell>
          <cell r="AA34">
            <v>307632</v>
          </cell>
          <cell r="AB34">
            <v>544623</v>
          </cell>
          <cell r="AC34">
            <v>319651</v>
          </cell>
          <cell r="AD34">
            <v>864274</v>
          </cell>
          <cell r="AE34">
            <v>297888</v>
          </cell>
          <cell r="AF34">
            <v>1162162</v>
          </cell>
          <cell r="AG34">
            <v>297913</v>
          </cell>
          <cell r="AH34">
            <v>297913</v>
          </cell>
          <cell r="AI34">
            <v>290898</v>
          </cell>
          <cell r="AJ34">
            <v>588811</v>
          </cell>
          <cell r="AK34">
            <v>336007</v>
          </cell>
          <cell r="AL34">
            <v>924818</v>
          </cell>
          <cell r="AM34">
            <v>321632</v>
          </cell>
          <cell r="AN34">
            <v>1246450</v>
          </cell>
          <cell r="AO34">
            <v>294708</v>
          </cell>
          <cell r="AP34">
            <v>294708</v>
          </cell>
        </row>
        <row r="35">
          <cell r="C35">
            <v>2050</v>
          </cell>
          <cell r="D35" t="str">
            <v>Other operating income, net</v>
          </cell>
          <cell r="E35" t="str">
            <v>Other operating income, net</v>
          </cell>
          <cell r="F35">
            <v>336390</v>
          </cell>
          <cell r="G35">
            <v>209695</v>
          </cell>
          <cell r="H35">
            <v>295278</v>
          </cell>
          <cell r="I35">
            <v>31961</v>
          </cell>
          <cell r="J35">
            <v>31961</v>
          </cell>
          <cell r="K35">
            <v>140997</v>
          </cell>
          <cell r="L35">
            <v>172958</v>
          </cell>
          <cell r="M35">
            <v>109698</v>
          </cell>
          <cell r="N35">
            <v>282656</v>
          </cell>
          <cell r="O35">
            <v>82013</v>
          </cell>
          <cell r="P35">
            <v>364669</v>
          </cell>
          <cell r="Q35">
            <v>92750</v>
          </cell>
          <cell r="R35">
            <v>92750</v>
          </cell>
          <cell r="S35">
            <v>166343</v>
          </cell>
          <cell r="T35">
            <v>259093</v>
          </cell>
          <cell r="U35">
            <v>176745</v>
          </cell>
          <cell r="V35">
            <v>435838</v>
          </cell>
          <cell r="W35">
            <v>167619</v>
          </cell>
          <cell r="X35">
            <v>603457</v>
          </cell>
          <cell r="Y35">
            <v>231702</v>
          </cell>
          <cell r="Z35">
            <v>231702</v>
          </cell>
          <cell r="AA35">
            <v>110742</v>
          </cell>
          <cell r="AB35">
            <v>342444</v>
          </cell>
          <cell r="AC35">
            <v>64927</v>
          </cell>
          <cell r="AD35">
            <v>407371</v>
          </cell>
          <cell r="AE35">
            <v>208659</v>
          </cell>
          <cell r="AF35">
            <v>616030</v>
          </cell>
          <cell r="AG35">
            <v>147503</v>
          </cell>
          <cell r="AH35">
            <v>147503</v>
          </cell>
          <cell r="AI35">
            <v>214281</v>
          </cell>
          <cell r="AJ35">
            <v>361784</v>
          </cell>
          <cell r="AK35">
            <v>236809</v>
          </cell>
          <cell r="AL35">
            <v>598593</v>
          </cell>
          <cell r="AM35">
            <v>191597</v>
          </cell>
          <cell r="AN35">
            <v>790190</v>
          </cell>
          <cell r="AO35">
            <v>249010</v>
          </cell>
          <cell r="AP35">
            <v>249010</v>
          </cell>
        </row>
        <row r="36">
          <cell r="C36">
            <v>2060</v>
          </cell>
          <cell r="D36" t="str">
            <v>Fees and other income</v>
          </cell>
          <cell r="E36" t="str">
            <v>Fees &amp; other income</v>
          </cell>
          <cell r="F36">
            <v>3875437</v>
          </cell>
          <cell r="G36">
            <v>2832533</v>
          </cell>
          <cell r="H36">
            <v>3056741</v>
          </cell>
          <cell r="I36">
            <v>857080</v>
          </cell>
          <cell r="J36">
            <v>857080</v>
          </cell>
          <cell r="K36">
            <v>840069</v>
          </cell>
          <cell r="L36">
            <v>1697149</v>
          </cell>
          <cell r="M36">
            <v>955678</v>
          </cell>
          <cell r="N36">
            <v>2652827</v>
          </cell>
          <cell r="O36">
            <v>1155416</v>
          </cell>
          <cell r="P36">
            <v>3808243</v>
          </cell>
          <cell r="Q36">
            <v>1177033</v>
          </cell>
          <cell r="R36">
            <v>1177033</v>
          </cell>
          <cell r="S36">
            <v>1284540</v>
          </cell>
          <cell r="T36">
            <v>2461573</v>
          </cell>
          <cell r="U36">
            <v>1362922</v>
          </cell>
          <cell r="V36">
            <v>3824495</v>
          </cell>
          <cell r="W36">
            <v>1499967</v>
          </cell>
          <cell r="X36">
            <v>5324462</v>
          </cell>
          <cell r="Y36">
            <v>1616392</v>
          </cell>
          <cell r="Z36">
            <v>1616392</v>
          </cell>
          <cell r="AA36">
            <v>1581095</v>
          </cell>
          <cell r="AB36">
            <v>3197487</v>
          </cell>
          <cell r="AC36">
            <v>1519439</v>
          </cell>
          <cell r="AD36">
            <v>4716926</v>
          </cell>
          <cell r="AE36">
            <v>1685406</v>
          </cell>
          <cell r="AF36">
            <v>6402332</v>
          </cell>
          <cell r="AG36">
            <v>1655364</v>
          </cell>
          <cell r="AH36">
            <v>1655364</v>
          </cell>
          <cell r="AI36">
            <v>1633778</v>
          </cell>
          <cell r="AJ36">
            <v>3289142</v>
          </cell>
          <cell r="AK36">
            <v>1471870</v>
          </cell>
          <cell r="AL36">
            <v>4761012</v>
          </cell>
          <cell r="AM36">
            <v>1501278</v>
          </cell>
          <cell r="AN36">
            <v>6262290</v>
          </cell>
          <cell r="AO36">
            <v>1582243</v>
          </cell>
          <cell r="AP36">
            <v>1582243</v>
          </cell>
        </row>
        <row r="37">
          <cell r="C37">
            <v>2070</v>
          </cell>
          <cell r="D37" t="str">
            <v>Total operating income</v>
          </cell>
          <cell r="E37" t="str">
            <v>Total operating income</v>
          </cell>
          <cell r="F37">
            <v>15904854</v>
          </cell>
          <cell r="G37">
            <v>17319518</v>
          </cell>
          <cell r="H37">
            <v>19484464</v>
          </cell>
          <cell r="I37">
            <v>4967563</v>
          </cell>
          <cell r="J37">
            <v>4967563</v>
          </cell>
          <cell r="K37">
            <v>4807762</v>
          </cell>
          <cell r="L37">
            <v>9775325</v>
          </cell>
          <cell r="M37">
            <v>5152130</v>
          </cell>
          <cell r="N37">
            <v>14927455</v>
          </cell>
          <cell r="O37">
            <v>5793805</v>
          </cell>
          <cell r="P37">
            <v>20721260</v>
          </cell>
          <cell r="Q37">
            <v>5947580</v>
          </cell>
          <cell r="R37">
            <v>5947580</v>
          </cell>
          <cell r="S37">
            <v>6336318</v>
          </cell>
          <cell r="T37">
            <v>12283898</v>
          </cell>
          <cell r="U37">
            <v>6577682</v>
          </cell>
          <cell r="V37">
            <v>18861580</v>
          </cell>
          <cell r="W37">
            <v>6854818</v>
          </cell>
          <cell r="X37">
            <v>25716398</v>
          </cell>
          <cell r="Y37">
            <v>6956564</v>
          </cell>
          <cell r="Z37">
            <v>6956564</v>
          </cell>
          <cell r="AA37">
            <v>7147858</v>
          </cell>
          <cell r="AB37">
            <v>14104422</v>
          </cell>
          <cell r="AC37">
            <v>7206458</v>
          </cell>
          <cell r="AD37">
            <v>21310880</v>
          </cell>
          <cell r="AE37">
            <v>7264139</v>
          </cell>
          <cell r="AF37">
            <v>28575019</v>
          </cell>
          <cell r="AG37">
            <v>6780622</v>
          </cell>
          <cell r="AH37">
            <v>6780622</v>
          </cell>
          <cell r="AI37">
            <v>6827448</v>
          </cell>
          <cell r="AJ37">
            <v>13608070</v>
          </cell>
          <cell r="AK37">
            <v>6872512</v>
          </cell>
          <cell r="AL37">
            <v>20480582</v>
          </cell>
          <cell r="AM37">
            <v>7050827</v>
          </cell>
          <cell r="AN37">
            <v>27531409</v>
          </cell>
          <cell r="AO37">
            <v>7229114</v>
          </cell>
          <cell r="AP37">
            <v>7229114</v>
          </cell>
        </row>
        <row r="38">
          <cell r="C38">
            <v>2080</v>
          </cell>
          <cell r="D38" t="str">
            <v>Salaries &amp; employees’ related benefits</v>
          </cell>
          <cell r="E38" t="str">
            <v>Salaries &amp; employees’ related benefits</v>
          </cell>
          <cell r="F38">
            <v>-2813918</v>
          </cell>
          <cell r="G38">
            <v>-2809449</v>
          </cell>
          <cell r="H38">
            <v>-2794046</v>
          </cell>
          <cell r="I38">
            <v>-733406</v>
          </cell>
          <cell r="J38">
            <v>-733406</v>
          </cell>
          <cell r="K38">
            <v>-707210</v>
          </cell>
          <cell r="L38">
            <v>-1440616</v>
          </cell>
          <cell r="M38">
            <v>-781813</v>
          </cell>
          <cell r="N38">
            <v>-2222429</v>
          </cell>
          <cell r="O38">
            <v>-754915</v>
          </cell>
          <cell r="P38">
            <v>-2977344</v>
          </cell>
          <cell r="Q38">
            <v>-757638</v>
          </cell>
          <cell r="R38">
            <v>-757638</v>
          </cell>
          <cell r="S38">
            <v>-780161</v>
          </cell>
          <cell r="T38">
            <v>-1537799</v>
          </cell>
          <cell r="U38">
            <v>-791661</v>
          </cell>
          <cell r="V38">
            <v>-2329460</v>
          </cell>
          <cell r="W38">
            <v>-802886</v>
          </cell>
          <cell r="X38">
            <v>-3132346</v>
          </cell>
          <cell r="Y38">
            <v>-805195</v>
          </cell>
          <cell r="Z38">
            <v>-805195</v>
          </cell>
          <cell r="AA38">
            <v>-804490</v>
          </cell>
          <cell r="AB38">
            <v>-1609685</v>
          </cell>
          <cell r="AC38">
            <v>-939028</v>
          </cell>
          <cell r="AD38">
            <v>-2548713</v>
          </cell>
          <cell r="AE38">
            <v>-846478</v>
          </cell>
          <cell r="AF38">
            <v>-3395191</v>
          </cell>
          <cell r="AG38">
            <v>-872108</v>
          </cell>
          <cell r="AH38">
            <v>-872108</v>
          </cell>
          <cell r="AI38">
            <v>-885346</v>
          </cell>
          <cell r="AJ38">
            <v>-1757454</v>
          </cell>
          <cell r="AK38">
            <v>-882206</v>
          </cell>
          <cell r="AL38">
            <v>-2639660</v>
          </cell>
          <cell r="AM38">
            <v>-885436</v>
          </cell>
          <cell r="AN38">
            <v>-3525096</v>
          </cell>
          <cell r="AO38">
            <v>-898842</v>
          </cell>
          <cell r="AP38">
            <v>-898842</v>
          </cell>
        </row>
        <row r="39">
          <cell r="C39">
            <v>2090</v>
          </cell>
          <cell r="D39" t="str">
            <v>Depreciation and amortization</v>
          </cell>
          <cell r="E39" t="str">
            <v>Depreciation &amp; amortization</v>
          </cell>
          <cell r="F39">
            <v>-440566</v>
          </cell>
          <cell r="G39">
            <v>-603136</v>
          </cell>
          <cell r="H39">
            <v>-1059582</v>
          </cell>
          <cell r="I39">
            <v>-275378</v>
          </cell>
          <cell r="J39">
            <v>-275378</v>
          </cell>
          <cell r="K39">
            <v>-282777</v>
          </cell>
          <cell r="L39">
            <v>-558155</v>
          </cell>
          <cell r="M39">
            <v>-271306</v>
          </cell>
          <cell r="N39">
            <v>-829461</v>
          </cell>
          <cell r="O39">
            <v>-288687</v>
          </cell>
          <cell r="P39">
            <v>-1118148</v>
          </cell>
          <cell r="Q39">
            <v>-258393</v>
          </cell>
          <cell r="R39">
            <v>-258393</v>
          </cell>
          <cell r="S39">
            <v>-281009</v>
          </cell>
          <cell r="T39">
            <v>-539402</v>
          </cell>
          <cell r="U39">
            <v>-297708</v>
          </cell>
          <cell r="V39">
            <v>-837110</v>
          </cell>
          <cell r="W39">
            <v>-304822</v>
          </cell>
          <cell r="X39">
            <v>-1141932</v>
          </cell>
          <cell r="Y39">
            <v>-301740</v>
          </cell>
          <cell r="Z39">
            <v>-301740</v>
          </cell>
          <cell r="AA39">
            <v>-342032</v>
          </cell>
          <cell r="AB39">
            <v>-643772</v>
          </cell>
          <cell r="AC39">
            <v>-322528</v>
          </cell>
          <cell r="AD39">
            <v>-966300</v>
          </cell>
          <cell r="AE39">
            <v>-363819</v>
          </cell>
          <cell r="AF39">
            <v>-1330119</v>
          </cell>
          <cell r="AG39">
            <v>-362851</v>
          </cell>
          <cell r="AH39">
            <v>-362851</v>
          </cell>
          <cell r="AI39">
            <v>-381659</v>
          </cell>
          <cell r="AJ39">
            <v>-744510</v>
          </cell>
          <cell r="AK39">
            <v>-394074</v>
          </cell>
          <cell r="AL39">
            <v>-1138584</v>
          </cell>
          <cell r="AM39">
            <v>-439425</v>
          </cell>
          <cell r="AN39">
            <v>-1578009</v>
          </cell>
          <cell r="AO39">
            <v>-450082</v>
          </cell>
          <cell r="AP39">
            <v>-450082</v>
          </cell>
        </row>
        <row r="40">
          <cell r="C40">
            <v>2100</v>
          </cell>
          <cell r="D40" t="str">
            <v>Other general and administrative expenses</v>
          </cell>
          <cell r="E40" t="str">
            <v>Other general &amp; administrative expenses</v>
          </cell>
          <cell r="F40">
            <v>-1982067</v>
          </cell>
          <cell r="G40">
            <v>-2240085</v>
          </cell>
          <cell r="H40">
            <v>-2532213</v>
          </cell>
          <cell r="I40">
            <v>-612195</v>
          </cell>
          <cell r="J40">
            <v>-612195</v>
          </cell>
          <cell r="K40">
            <v>-643663</v>
          </cell>
          <cell r="L40">
            <v>-1255858</v>
          </cell>
          <cell r="M40">
            <v>-670680</v>
          </cell>
          <cell r="N40">
            <v>-1926538</v>
          </cell>
          <cell r="O40">
            <v>-719871</v>
          </cell>
          <cell r="P40">
            <v>-2646409</v>
          </cell>
          <cell r="Q40">
            <v>-635627</v>
          </cell>
          <cell r="R40">
            <v>-635627</v>
          </cell>
          <cell r="S40">
            <v>-668751</v>
          </cell>
          <cell r="T40">
            <v>-1304378</v>
          </cell>
          <cell r="U40">
            <v>-664624</v>
          </cell>
          <cell r="V40">
            <v>-1969002</v>
          </cell>
          <cell r="W40">
            <v>-683242</v>
          </cell>
          <cell r="X40">
            <v>-2652244</v>
          </cell>
          <cell r="Y40">
            <v>-661970</v>
          </cell>
          <cell r="Z40">
            <v>-661970</v>
          </cell>
          <cell r="AA40">
            <v>-673688</v>
          </cell>
          <cell r="AB40">
            <v>-1335658</v>
          </cell>
          <cell r="AC40">
            <v>-599494</v>
          </cell>
          <cell r="AD40">
            <v>-1935152</v>
          </cell>
          <cell r="AE40">
            <v>-790608</v>
          </cell>
          <cell r="AF40">
            <v>-2725760</v>
          </cell>
          <cell r="AG40">
            <v>-565177</v>
          </cell>
          <cell r="AH40">
            <v>-565177</v>
          </cell>
          <cell r="AI40">
            <v>-572901</v>
          </cell>
          <cell r="AJ40">
            <v>-1138078</v>
          </cell>
          <cell r="AK40">
            <v>-583836</v>
          </cell>
          <cell r="AL40">
            <v>-1721914</v>
          </cell>
          <cell r="AM40">
            <v>-672927</v>
          </cell>
          <cell r="AN40">
            <v>-2394841</v>
          </cell>
          <cell r="AO40">
            <v>-544822</v>
          </cell>
          <cell r="AP40">
            <v>-544822</v>
          </cell>
        </row>
        <row r="41">
          <cell r="C41">
            <v>2110</v>
          </cell>
          <cell r="D41" t="str">
            <v>Total operating expenses before credit Impairment charge</v>
          </cell>
          <cell r="E41" t="str">
            <v>Total operating expenses before credit Impairment charge</v>
          </cell>
          <cell r="F41">
            <v>-5236551</v>
          </cell>
          <cell r="G41">
            <v>-5652670</v>
          </cell>
          <cell r="H41">
            <v>-6385841</v>
          </cell>
          <cell r="I41">
            <v>-1620979</v>
          </cell>
          <cell r="J41">
            <v>-1620979</v>
          </cell>
          <cell r="K41">
            <v>-1633650</v>
          </cell>
          <cell r="L41">
            <v>-3254629</v>
          </cell>
          <cell r="M41">
            <v>-1723799</v>
          </cell>
          <cell r="N41">
            <v>-4978428</v>
          </cell>
          <cell r="O41">
            <v>-1763473</v>
          </cell>
          <cell r="P41">
            <v>-6741901</v>
          </cell>
          <cell r="Q41">
            <v>-1651658</v>
          </cell>
          <cell r="R41">
            <v>-1651658</v>
          </cell>
          <cell r="S41">
            <v>-1729921</v>
          </cell>
          <cell r="T41">
            <v>-3381579</v>
          </cell>
          <cell r="U41">
            <v>-1753993</v>
          </cell>
          <cell r="V41">
            <v>-5135572</v>
          </cell>
          <cell r="W41">
            <v>-1790950</v>
          </cell>
          <cell r="X41">
            <v>-6926522</v>
          </cell>
          <cell r="Y41">
            <v>-1768905</v>
          </cell>
          <cell r="Z41">
            <v>-1768905</v>
          </cell>
          <cell r="AA41">
            <v>-1820210</v>
          </cell>
          <cell r="AB41">
            <v>-3589115</v>
          </cell>
          <cell r="AC41">
            <v>-1861050</v>
          </cell>
          <cell r="AD41">
            <v>-5450165</v>
          </cell>
          <cell r="AE41">
            <v>-2000905</v>
          </cell>
          <cell r="AF41">
            <v>-7451070</v>
          </cell>
          <cell r="AG41">
            <v>-1800136</v>
          </cell>
          <cell r="AH41">
            <v>-1800136</v>
          </cell>
          <cell r="AI41">
            <v>-1839906</v>
          </cell>
          <cell r="AJ41">
            <v>-3640042</v>
          </cell>
          <cell r="AK41">
            <v>-1860116</v>
          </cell>
          <cell r="AL41">
            <v>-5500158</v>
          </cell>
          <cell r="AM41">
            <v>-1997788</v>
          </cell>
          <cell r="AN41">
            <v>-7497946</v>
          </cell>
          <cell r="AO41">
            <v>-1893746</v>
          </cell>
          <cell r="AP41">
            <v>-1893746</v>
          </cell>
        </row>
        <row r="42">
          <cell r="C42">
            <v>2120</v>
          </cell>
          <cell r="D42" t="str">
            <v>Impairment charge for financing and other financial assets, net</v>
          </cell>
          <cell r="E42" t="str">
            <v>Impairment charge for financing &amp; other financial assets, net</v>
          </cell>
          <cell r="F42">
            <v>-1547577</v>
          </cell>
          <cell r="G42">
            <v>-1530946</v>
          </cell>
          <cell r="H42">
            <v>-1772265</v>
          </cell>
          <cell r="I42">
            <v>-692808</v>
          </cell>
          <cell r="J42">
            <v>-692808</v>
          </cell>
          <cell r="K42">
            <v>-457956</v>
          </cell>
          <cell r="L42">
            <v>-1150764</v>
          </cell>
          <cell r="M42">
            <v>-464935</v>
          </cell>
          <cell r="N42">
            <v>-1615699</v>
          </cell>
          <cell r="O42">
            <v>-550041</v>
          </cell>
          <cell r="P42">
            <v>-2165740</v>
          </cell>
          <cell r="Q42">
            <v>-576989</v>
          </cell>
          <cell r="R42">
            <v>-576989</v>
          </cell>
          <cell r="S42">
            <v>-583967</v>
          </cell>
          <cell r="T42">
            <v>-1160956</v>
          </cell>
          <cell r="U42">
            <v>-593806</v>
          </cell>
          <cell r="V42">
            <v>-1754762</v>
          </cell>
          <cell r="W42">
            <v>-590324</v>
          </cell>
          <cell r="X42">
            <v>-2345086</v>
          </cell>
          <cell r="Y42">
            <v>-578305</v>
          </cell>
          <cell r="Z42">
            <v>-578305</v>
          </cell>
          <cell r="AA42">
            <v>-580420</v>
          </cell>
          <cell r="AB42">
            <v>-1158725</v>
          </cell>
          <cell r="AC42">
            <v>-489958</v>
          </cell>
          <cell r="AD42">
            <v>-1648683</v>
          </cell>
          <cell r="AE42">
            <v>-352576</v>
          </cell>
          <cell r="AF42">
            <v>-2001259</v>
          </cell>
          <cell r="AG42">
            <v>-358780</v>
          </cell>
          <cell r="AH42">
            <v>-358780</v>
          </cell>
          <cell r="AI42">
            <v>-360386</v>
          </cell>
          <cell r="AJ42">
            <v>-719166</v>
          </cell>
          <cell r="AK42">
            <v>-379400</v>
          </cell>
          <cell r="AL42">
            <v>-1098566</v>
          </cell>
          <cell r="AM42">
            <v>-405612</v>
          </cell>
          <cell r="AN42">
            <v>-1504178</v>
          </cell>
          <cell r="AO42">
            <v>-421209</v>
          </cell>
          <cell r="AP42">
            <v>-421209</v>
          </cell>
        </row>
        <row r="43">
          <cell r="C43">
            <v>2130</v>
          </cell>
          <cell r="D43" t="str">
            <v>Total operating expenses</v>
          </cell>
          <cell r="E43" t="str">
            <v>Total operating expenses</v>
          </cell>
          <cell r="F43">
            <v>-6784128</v>
          </cell>
          <cell r="G43">
            <v>-7183616</v>
          </cell>
          <cell r="H43">
            <v>-8158106</v>
          </cell>
          <cell r="I43">
            <v>-2313787</v>
          </cell>
          <cell r="J43">
            <v>-2313787</v>
          </cell>
          <cell r="K43">
            <v>-2091606</v>
          </cell>
          <cell r="L43">
            <v>-4405393</v>
          </cell>
          <cell r="M43">
            <v>-2188734</v>
          </cell>
          <cell r="N43">
            <v>-6594127</v>
          </cell>
          <cell r="O43">
            <v>-2313514</v>
          </cell>
          <cell r="P43">
            <v>-8907641</v>
          </cell>
          <cell r="Q43">
            <v>-2228647</v>
          </cell>
          <cell r="R43">
            <v>-2228647</v>
          </cell>
          <cell r="S43">
            <v>-2313888</v>
          </cell>
          <cell r="T43">
            <v>-4542535</v>
          </cell>
          <cell r="U43">
            <v>-2347799</v>
          </cell>
          <cell r="V43">
            <v>-6890334</v>
          </cell>
          <cell r="W43">
            <v>-2381274</v>
          </cell>
          <cell r="X43">
            <v>-9271608</v>
          </cell>
          <cell r="Y43">
            <v>-2347210</v>
          </cell>
          <cell r="Z43">
            <v>-2347210</v>
          </cell>
          <cell r="AA43">
            <v>-2400630</v>
          </cell>
          <cell r="AB43">
            <v>-4747840</v>
          </cell>
          <cell r="AC43">
            <v>-2351008</v>
          </cell>
          <cell r="AD43">
            <v>-7098848</v>
          </cell>
          <cell r="AE43">
            <v>-2353481</v>
          </cell>
          <cell r="AF43">
            <v>-9452329</v>
          </cell>
          <cell r="AG43">
            <v>-2158916</v>
          </cell>
          <cell r="AH43">
            <v>-2158916</v>
          </cell>
          <cell r="AI43">
            <v>-2200292</v>
          </cell>
          <cell r="AJ43">
            <v>-4359208</v>
          </cell>
          <cell r="AK43">
            <v>-2239516</v>
          </cell>
          <cell r="AL43">
            <v>-6598724</v>
          </cell>
          <cell r="AM43">
            <v>-2403400</v>
          </cell>
          <cell r="AN43">
            <v>-9002124</v>
          </cell>
          <cell r="AO43">
            <v>-2314955</v>
          </cell>
          <cell r="AP43">
            <v>-2314955</v>
          </cell>
        </row>
        <row r="44">
          <cell r="C44">
            <v>2140</v>
          </cell>
          <cell r="D44" t="str">
            <v>Income for the period before Zakat</v>
          </cell>
          <cell r="E44" t="str">
            <v>Income for the period before Zakat</v>
          </cell>
          <cell r="F44">
            <v>9120726</v>
          </cell>
          <cell r="G44">
            <v>10135902</v>
          </cell>
          <cell r="H44">
            <v>11326358</v>
          </cell>
          <cell r="I44">
            <v>2653776</v>
          </cell>
          <cell r="J44">
            <v>2653776</v>
          </cell>
          <cell r="K44">
            <v>2716156</v>
          </cell>
          <cell r="L44">
            <v>5369932</v>
          </cell>
          <cell r="M44">
            <v>2963396</v>
          </cell>
          <cell r="N44">
            <v>8333328</v>
          </cell>
          <cell r="O44">
            <v>3480291</v>
          </cell>
          <cell r="P44">
            <v>11813619</v>
          </cell>
          <cell r="Q44">
            <v>3718933</v>
          </cell>
          <cell r="R44">
            <v>3718933</v>
          </cell>
          <cell r="S44">
            <v>4022430</v>
          </cell>
          <cell r="T44">
            <v>7741363</v>
          </cell>
          <cell r="U44">
            <v>4229883</v>
          </cell>
          <cell r="V44">
            <v>11971246</v>
          </cell>
          <cell r="W44">
            <v>4473544</v>
          </cell>
          <cell r="X44">
            <v>16444790</v>
          </cell>
          <cell r="Y44">
            <v>4609354</v>
          </cell>
          <cell r="Z44">
            <v>4609354</v>
          </cell>
          <cell r="AA44">
            <v>4747228</v>
          </cell>
          <cell r="AB44">
            <v>9356582</v>
          </cell>
          <cell r="AC44">
            <v>4855450</v>
          </cell>
          <cell r="AD44">
            <v>14212032</v>
          </cell>
          <cell r="AE44">
            <v>4910658</v>
          </cell>
          <cell r="AF44">
            <v>19122690</v>
          </cell>
          <cell r="AG44">
            <v>4621706</v>
          </cell>
          <cell r="AH44">
            <v>4621706</v>
          </cell>
          <cell r="AI44">
            <v>4627156</v>
          </cell>
          <cell r="AJ44">
            <v>9248862</v>
          </cell>
          <cell r="AK44">
            <v>4632996</v>
          </cell>
          <cell r="AL44">
            <v>13881858</v>
          </cell>
          <cell r="AM44">
            <v>4647427</v>
          </cell>
          <cell r="AN44">
            <v>18529285</v>
          </cell>
          <cell r="AO44">
            <v>4914159</v>
          </cell>
          <cell r="AP44">
            <v>4914159</v>
          </cell>
        </row>
        <row r="45">
          <cell r="C45">
            <v>2150</v>
          </cell>
          <cell r="D45" t="str">
            <v>Zakat expense</v>
          </cell>
          <cell r="E45" t="str">
            <v>Zakat expense</v>
          </cell>
          <cell r="F45">
            <v>0</v>
          </cell>
          <cell r="G45">
            <v>-6367949</v>
          </cell>
          <cell r="H45">
            <v>-1167831</v>
          </cell>
          <cell r="I45">
            <v>-273624</v>
          </cell>
          <cell r="J45">
            <v>-273624</v>
          </cell>
          <cell r="K45">
            <v>-280055</v>
          </cell>
          <cell r="L45">
            <v>-553679</v>
          </cell>
          <cell r="M45">
            <v>-305548</v>
          </cell>
          <cell r="N45">
            <v>-859227</v>
          </cell>
          <cell r="O45">
            <v>-358844</v>
          </cell>
          <cell r="P45">
            <v>-1218071</v>
          </cell>
          <cell r="Q45">
            <v>-383448</v>
          </cell>
          <cell r="R45">
            <v>-383448</v>
          </cell>
          <cell r="S45">
            <v>-417743</v>
          </cell>
          <cell r="T45">
            <v>-801191</v>
          </cell>
          <cell r="U45">
            <v>-436132</v>
          </cell>
          <cell r="V45">
            <v>-1237323</v>
          </cell>
          <cell r="W45">
            <v>-461256</v>
          </cell>
          <cell r="X45">
            <v>-1698579</v>
          </cell>
          <cell r="Y45">
            <v>-475808</v>
          </cell>
          <cell r="Z45">
            <v>-475808</v>
          </cell>
          <cell r="AA45">
            <v>-488924</v>
          </cell>
          <cell r="AB45">
            <v>-964732</v>
          </cell>
          <cell r="AC45">
            <v>-500808</v>
          </cell>
          <cell r="AD45">
            <v>-1465540</v>
          </cell>
          <cell r="AE45">
            <v>-506325</v>
          </cell>
          <cell r="AF45">
            <v>-1971865</v>
          </cell>
          <cell r="AG45">
            <v>-476532</v>
          </cell>
          <cell r="AH45">
            <v>-476532</v>
          </cell>
          <cell r="AI45">
            <v>-477094</v>
          </cell>
          <cell r="AJ45">
            <v>-953626</v>
          </cell>
          <cell r="AK45">
            <v>-477696</v>
          </cell>
          <cell r="AL45">
            <v>-1431322</v>
          </cell>
          <cell r="AM45">
            <v>-476804</v>
          </cell>
          <cell r="AN45">
            <v>-1908126</v>
          </cell>
          <cell r="AO45">
            <v>-509401</v>
          </cell>
          <cell r="AP45">
            <v>-509401</v>
          </cell>
        </row>
        <row r="46">
          <cell r="C46">
            <v>2151</v>
          </cell>
          <cell r="E46" t="str">
            <v>Net Income to Non-controlling interests</v>
          </cell>
        </row>
        <row r="47">
          <cell r="C47">
            <v>2160</v>
          </cell>
          <cell r="D47" t="str">
            <v>Net income for the period</v>
          </cell>
          <cell r="E47" t="str">
            <v>Net income for the period after Zakat</v>
          </cell>
          <cell r="F47">
            <v>9120726</v>
          </cell>
          <cell r="G47">
            <v>3767953</v>
          </cell>
          <cell r="H47">
            <v>10158527</v>
          </cell>
          <cell r="I47">
            <v>2380152</v>
          </cell>
          <cell r="J47">
            <v>2380152</v>
          </cell>
          <cell r="K47">
            <v>2436101</v>
          </cell>
          <cell r="L47">
            <v>4816253</v>
          </cell>
          <cell r="M47">
            <v>2657848</v>
          </cell>
          <cell r="N47">
            <v>7474101</v>
          </cell>
          <cell r="O47">
            <v>3121447</v>
          </cell>
          <cell r="P47">
            <v>10595548</v>
          </cell>
          <cell r="Q47">
            <v>3335485</v>
          </cell>
          <cell r="R47">
            <v>3335485</v>
          </cell>
          <cell r="S47">
            <v>3604687</v>
          </cell>
          <cell r="T47">
            <v>6940172</v>
          </cell>
          <cell r="U47">
            <v>3793751</v>
          </cell>
          <cell r="V47">
            <v>10733923</v>
          </cell>
          <cell r="W47">
            <v>4012288</v>
          </cell>
          <cell r="X47">
            <v>14746211</v>
          </cell>
          <cell r="Y47">
            <v>4133546</v>
          </cell>
          <cell r="Z47">
            <v>4133546</v>
          </cell>
          <cell r="AA47">
            <v>4258304</v>
          </cell>
          <cell r="AB47">
            <v>8391850</v>
          </cell>
          <cell r="AC47">
            <v>4354642</v>
          </cell>
          <cell r="AD47">
            <v>12746492</v>
          </cell>
          <cell r="AE47">
            <v>4404333</v>
          </cell>
          <cell r="AF47">
            <v>17150825</v>
          </cell>
          <cell r="AG47">
            <v>4145174</v>
          </cell>
          <cell r="AH47">
            <v>4145174</v>
          </cell>
          <cell r="AI47">
            <v>4150062</v>
          </cell>
          <cell r="AJ47">
            <v>8295236</v>
          </cell>
          <cell r="AK47">
            <v>4155300</v>
          </cell>
          <cell r="AL47">
            <v>12450536</v>
          </cell>
          <cell r="AM47">
            <v>4170623</v>
          </cell>
          <cell r="AN47">
            <v>16621159</v>
          </cell>
          <cell r="AO47">
            <v>4404758</v>
          </cell>
          <cell r="AP47">
            <v>4404758</v>
          </cell>
        </row>
        <row r="48">
          <cell r="C48">
            <v>3000</v>
          </cell>
          <cell r="D48" t="str">
            <v>Number of shares in issue</v>
          </cell>
          <cell r="E48" t="str">
            <v>Number of shares in issue</v>
          </cell>
          <cell r="F48">
            <v>1625000</v>
          </cell>
          <cell r="G48">
            <v>1625000</v>
          </cell>
          <cell r="H48">
            <v>2500000</v>
          </cell>
          <cell r="I48">
            <v>2500000</v>
          </cell>
          <cell r="J48">
            <v>2500000</v>
          </cell>
          <cell r="K48">
            <v>2500000</v>
          </cell>
          <cell r="L48">
            <v>2500000</v>
          </cell>
          <cell r="M48">
            <v>2500000</v>
          </cell>
          <cell r="N48">
            <v>2500000</v>
          </cell>
          <cell r="O48">
            <v>2500000</v>
          </cell>
          <cell r="P48">
            <v>2500000</v>
          </cell>
          <cell r="Q48">
            <v>2500000</v>
          </cell>
          <cell r="R48">
            <v>2500000</v>
          </cell>
          <cell r="S48">
            <v>2500000</v>
          </cell>
          <cell r="T48">
            <v>2500000</v>
          </cell>
          <cell r="U48">
            <v>2500000</v>
          </cell>
          <cell r="V48">
            <v>2500000</v>
          </cell>
          <cell r="W48">
            <v>2500000</v>
          </cell>
          <cell r="X48">
            <v>2500000</v>
          </cell>
          <cell r="Y48">
            <v>2500000</v>
          </cell>
          <cell r="Z48">
            <v>2500000</v>
          </cell>
          <cell r="AA48">
            <v>4000000</v>
          </cell>
          <cell r="AB48">
            <v>4000000</v>
          </cell>
          <cell r="AC48">
            <v>4000000</v>
          </cell>
          <cell r="AD48">
            <v>4000000</v>
          </cell>
          <cell r="AE48">
            <v>4000000</v>
          </cell>
          <cell r="AF48">
            <v>4000000</v>
          </cell>
          <cell r="AG48">
            <v>4000000</v>
          </cell>
          <cell r="AH48">
            <v>4000000</v>
          </cell>
          <cell r="AI48">
            <v>4000000</v>
          </cell>
          <cell r="AJ48">
            <v>4000000</v>
          </cell>
          <cell r="AK48">
            <v>4000000</v>
          </cell>
          <cell r="AL48">
            <v>4000000</v>
          </cell>
          <cell r="AM48">
            <v>4000000</v>
          </cell>
          <cell r="AN48">
            <v>4000000</v>
          </cell>
          <cell r="AO48">
            <v>4000000</v>
          </cell>
          <cell r="AP48">
            <v>4000000</v>
          </cell>
        </row>
        <row r="49">
          <cell r="C49">
            <v>3010</v>
          </cell>
          <cell r="D49" t="str">
            <v>Weighted average number of shares</v>
          </cell>
          <cell r="E49" t="str">
            <v>Weighted average number of shares</v>
          </cell>
          <cell r="F49">
            <v>1625000</v>
          </cell>
          <cell r="G49">
            <v>2500000</v>
          </cell>
          <cell r="H49">
            <v>2500000</v>
          </cell>
          <cell r="I49">
            <v>2500000</v>
          </cell>
          <cell r="J49">
            <v>2500000</v>
          </cell>
          <cell r="K49">
            <v>2500000</v>
          </cell>
          <cell r="L49">
            <v>2500000</v>
          </cell>
          <cell r="M49">
            <v>2500000</v>
          </cell>
          <cell r="N49">
            <v>2500000</v>
          </cell>
          <cell r="O49">
            <v>2500000</v>
          </cell>
          <cell r="P49">
            <v>2500000</v>
          </cell>
          <cell r="Q49">
            <v>2500000</v>
          </cell>
          <cell r="R49">
            <v>2500000</v>
          </cell>
          <cell r="S49">
            <v>4000000</v>
          </cell>
          <cell r="T49">
            <v>4000000</v>
          </cell>
          <cell r="U49">
            <v>4000000</v>
          </cell>
          <cell r="V49">
            <v>4000000</v>
          </cell>
          <cell r="W49">
            <v>4000000</v>
          </cell>
          <cell r="X49">
            <v>4000000</v>
          </cell>
          <cell r="Y49">
            <v>4000000</v>
          </cell>
          <cell r="Z49">
            <v>4000000</v>
          </cell>
          <cell r="AA49">
            <v>4000000</v>
          </cell>
          <cell r="AB49">
            <v>4000000</v>
          </cell>
          <cell r="AC49">
            <v>4000000</v>
          </cell>
          <cell r="AD49">
            <v>4000000</v>
          </cell>
          <cell r="AE49">
            <v>4000000</v>
          </cell>
          <cell r="AF49">
            <v>4000000</v>
          </cell>
          <cell r="AG49">
            <v>4000000</v>
          </cell>
          <cell r="AH49">
            <v>4000000</v>
          </cell>
          <cell r="AI49">
            <v>4000000</v>
          </cell>
          <cell r="AJ49">
            <v>4000000</v>
          </cell>
          <cell r="AK49">
            <v>4000000</v>
          </cell>
          <cell r="AL49">
            <v>4000000</v>
          </cell>
          <cell r="AM49">
            <v>4000000</v>
          </cell>
          <cell r="AN49">
            <v>4000000</v>
          </cell>
          <cell r="AO49">
            <v>4000000</v>
          </cell>
          <cell r="AP49">
            <v>4000000</v>
          </cell>
        </row>
        <row r="50">
          <cell r="C50">
            <v>3020</v>
          </cell>
          <cell r="D50" t="str">
            <v>Dividends, net</v>
          </cell>
          <cell r="E50" t="str">
            <v>Dividends, net</v>
          </cell>
          <cell r="F50">
            <v>6500000</v>
          </cell>
          <cell r="G50">
            <v>6906250</v>
          </cell>
          <cell r="H50">
            <v>7500000</v>
          </cell>
          <cell r="I50">
            <v>0</v>
          </cell>
          <cell r="J50">
            <v>0</v>
          </cell>
          <cell r="K50">
            <v>0</v>
          </cell>
          <cell r="L50">
            <v>0</v>
          </cell>
          <cell r="M50">
            <v>0</v>
          </cell>
          <cell r="N50">
            <v>0</v>
          </cell>
          <cell r="O50">
            <v>2500000</v>
          </cell>
          <cell r="P50">
            <v>2500000</v>
          </cell>
          <cell r="Q50">
            <v>0</v>
          </cell>
          <cell r="R50">
            <v>0</v>
          </cell>
          <cell r="S50">
            <v>3500000</v>
          </cell>
          <cell r="T50">
            <v>3500000</v>
          </cell>
          <cell r="U50">
            <v>0</v>
          </cell>
          <cell r="V50">
            <v>3500000</v>
          </cell>
          <cell r="W50">
            <v>0</v>
          </cell>
          <cell r="X50">
            <v>3500000</v>
          </cell>
          <cell r="Y50">
            <v>0</v>
          </cell>
          <cell r="Z50">
            <v>0</v>
          </cell>
          <cell r="AA50">
            <v>0</v>
          </cell>
          <cell r="AB50">
            <v>0</v>
          </cell>
          <cell r="AC50">
            <v>0</v>
          </cell>
          <cell r="AD50">
            <v>0</v>
          </cell>
          <cell r="AE50">
            <v>5000000</v>
          </cell>
          <cell r="AF50">
            <v>5000000</v>
          </cell>
          <cell r="AG50">
            <v>0</v>
          </cell>
          <cell r="AH50">
            <v>0</v>
          </cell>
          <cell r="AI50">
            <v>4600000</v>
          </cell>
          <cell r="AJ50">
            <v>4600000</v>
          </cell>
          <cell r="AK50">
            <v>0</v>
          </cell>
          <cell r="AL50">
            <v>4600000</v>
          </cell>
          <cell r="AM50">
            <v>4600000</v>
          </cell>
          <cell r="AN50">
            <v>9200000</v>
          </cell>
          <cell r="AO50">
            <v>0</v>
          </cell>
          <cell r="AP50">
            <v>0</v>
          </cell>
        </row>
        <row r="51">
          <cell r="C51">
            <v>3030</v>
          </cell>
          <cell r="D51" t="str">
            <v>Dividend Yield</v>
          </cell>
          <cell r="E51" t="str">
            <v>Dividend Yield</v>
          </cell>
          <cell r="F51">
            <v>4.7600000000000003E-2</v>
          </cell>
          <cell r="G51">
            <v>4.8599999999999997E-2</v>
          </cell>
          <cell r="H51">
            <v>4.5900000000000003E-2</v>
          </cell>
          <cell r="T51">
            <v>2.52E-2</v>
          </cell>
        </row>
        <row r="52">
          <cell r="C52">
            <v>3040</v>
          </cell>
          <cell r="D52" t="str">
            <v>Dividends per share (SAR)</v>
          </cell>
          <cell r="E52" t="str">
            <v>DPS</v>
          </cell>
          <cell r="F52">
            <v>4</v>
          </cell>
          <cell r="G52">
            <v>4.25</v>
          </cell>
          <cell r="H52">
            <v>3</v>
          </cell>
          <cell r="I52">
            <v>0</v>
          </cell>
          <cell r="J52">
            <v>0</v>
          </cell>
          <cell r="K52">
            <v>0</v>
          </cell>
          <cell r="L52">
            <v>0</v>
          </cell>
          <cell r="M52">
            <v>0</v>
          </cell>
          <cell r="N52">
            <v>0</v>
          </cell>
          <cell r="O52">
            <v>1</v>
          </cell>
          <cell r="P52">
            <v>1</v>
          </cell>
          <cell r="Q52">
            <v>0</v>
          </cell>
          <cell r="R52">
            <v>0</v>
          </cell>
          <cell r="S52">
            <v>1.4</v>
          </cell>
          <cell r="T52">
            <v>1.4</v>
          </cell>
          <cell r="U52">
            <v>0</v>
          </cell>
          <cell r="V52">
            <v>1.4</v>
          </cell>
          <cell r="W52">
            <v>0</v>
          </cell>
          <cell r="X52">
            <v>1.4</v>
          </cell>
          <cell r="Y52">
            <v>0</v>
          </cell>
          <cell r="Z52">
            <v>0</v>
          </cell>
          <cell r="AA52">
            <v>0</v>
          </cell>
          <cell r="AB52">
            <v>0</v>
          </cell>
          <cell r="AC52">
            <v>0</v>
          </cell>
          <cell r="AD52">
            <v>0</v>
          </cell>
          <cell r="AE52">
            <v>1.25</v>
          </cell>
          <cell r="AF52">
            <v>1.25</v>
          </cell>
          <cell r="AG52">
            <v>0</v>
          </cell>
          <cell r="AH52">
            <v>0</v>
          </cell>
          <cell r="AI52">
            <v>1.1499999999999999</v>
          </cell>
          <cell r="AJ52">
            <v>1.1499999999999999</v>
          </cell>
          <cell r="AK52">
            <v>0</v>
          </cell>
          <cell r="AL52">
            <v>1.1499999999999999</v>
          </cell>
          <cell r="AM52">
            <v>1.1499999999999999</v>
          </cell>
          <cell r="AN52">
            <v>2.2999999999999998</v>
          </cell>
          <cell r="AO52">
            <v>0</v>
          </cell>
          <cell r="AP52">
            <v>0</v>
          </cell>
        </row>
        <row r="53">
          <cell r="C53">
            <v>3041</v>
          </cell>
          <cell r="D53" t="str">
            <v>Tier 1 Sukuk Cost</v>
          </cell>
          <cell r="E53" t="str">
            <v>Tier 1 Sukuk Cost</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-214</v>
          </cell>
          <cell r="AA53">
            <v>-56897</v>
          </cell>
          <cell r="AB53">
            <v>-57111</v>
          </cell>
          <cell r="AC53">
            <v>-58411</v>
          </cell>
          <cell r="AD53">
            <v>-115522</v>
          </cell>
          <cell r="AE53">
            <v>-81042</v>
          </cell>
          <cell r="AF53">
            <v>-196564</v>
          </cell>
          <cell r="AG53">
            <v>-202357</v>
          </cell>
          <cell r="AH53">
            <v>-202357</v>
          </cell>
          <cell r="AI53">
            <v>-228801</v>
          </cell>
          <cell r="AJ53">
            <v>-431158</v>
          </cell>
          <cell r="AK53">
            <v>-194531</v>
          </cell>
          <cell r="AL53">
            <v>-625689</v>
          </cell>
          <cell r="AM53">
            <v>-194989</v>
          </cell>
          <cell r="AN53">
            <v>-820678</v>
          </cell>
          <cell r="AO53">
            <v>-215652</v>
          </cell>
          <cell r="AP53">
            <v>-215652</v>
          </cell>
        </row>
        <row r="54">
          <cell r="C54">
            <v>3050</v>
          </cell>
          <cell r="D54" t="str">
            <v>Earnings per share (SAR)</v>
          </cell>
          <cell r="E54" t="str">
            <v>EPS</v>
          </cell>
          <cell r="F54">
            <v>5.6127544615384615</v>
          </cell>
          <cell r="G54">
            <v>1.5071812</v>
          </cell>
          <cell r="H54">
            <v>4.0634107999999998</v>
          </cell>
          <cell r="I54">
            <v>0.95206080000000004</v>
          </cell>
          <cell r="J54">
            <v>0.95206080000000004</v>
          </cell>
          <cell r="K54">
            <v>0.97444039999999998</v>
          </cell>
          <cell r="L54">
            <v>1.9265011999999999</v>
          </cell>
          <cell r="M54">
            <v>1.0631392</v>
          </cell>
          <cell r="N54">
            <v>2.9896403999999999</v>
          </cell>
          <cell r="O54">
            <v>1.2485788</v>
          </cell>
          <cell r="P54">
            <v>4.2382191999999996</v>
          </cell>
          <cell r="Q54">
            <v>1.3341940000000001</v>
          </cell>
          <cell r="R54">
            <v>1.3341940000000001</v>
          </cell>
          <cell r="S54">
            <v>0.90117175000000005</v>
          </cell>
          <cell r="T54">
            <v>1.7350429999999999</v>
          </cell>
          <cell r="U54">
            <v>0.94843774999999997</v>
          </cell>
          <cell r="V54">
            <v>2.6834807500000002</v>
          </cell>
          <cell r="W54">
            <v>1.003072</v>
          </cell>
          <cell r="X54">
            <v>3.6865527500000002</v>
          </cell>
          <cell r="Y54">
            <v>1.0333865</v>
          </cell>
          <cell r="Z54">
            <v>1.0333330000000001</v>
          </cell>
          <cell r="AA54">
            <v>1.0503517499999999</v>
          </cell>
          <cell r="AB54">
            <v>2.0836847500000002</v>
          </cell>
          <cell r="AC54">
            <v>1.0740577499999999</v>
          </cell>
          <cell r="AD54">
            <v>3.1577424999999999</v>
          </cell>
          <cell r="AE54">
            <v>1.0808227500000001</v>
          </cell>
          <cell r="AF54">
            <v>4.2385652499999997</v>
          </cell>
          <cell r="AG54">
            <v>0.98570424999999995</v>
          </cell>
          <cell r="AH54">
            <v>0.98570424999999995</v>
          </cell>
          <cell r="AI54">
            <v>0.98031524999999997</v>
          </cell>
          <cell r="AJ54">
            <v>1.9660195</v>
          </cell>
          <cell r="AK54">
            <v>0.99019225</v>
          </cell>
          <cell r="AL54">
            <v>2.95621175</v>
          </cell>
          <cell r="AM54">
            <v>0.99390849999999997</v>
          </cell>
          <cell r="AN54">
            <v>3.9501202499999999</v>
          </cell>
          <cell r="AO54">
            <v>1.0472764999999999</v>
          </cell>
          <cell r="AP54">
            <v>1.0472764999999999</v>
          </cell>
        </row>
        <row r="55">
          <cell r="C55">
            <v>3060</v>
          </cell>
          <cell r="D55" t="str">
            <v>Return on equity</v>
          </cell>
          <cell r="E55" t="str">
            <v>ROE (%)</v>
          </cell>
          <cell r="F55">
            <v>0.1724</v>
          </cell>
          <cell r="G55">
            <v>7.0099999999999996E-2</v>
          </cell>
          <cell r="H55">
            <v>0.20493016272379741</v>
          </cell>
          <cell r="I55">
            <v>0.18360000000000001</v>
          </cell>
          <cell r="J55">
            <v>0.18360000000000001</v>
          </cell>
          <cell r="K55">
            <v>0.18779999999999999</v>
          </cell>
          <cell r="L55">
            <v>0.18779999999999999</v>
          </cell>
          <cell r="M55">
            <v>0.19159999999999999</v>
          </cell>
          <cell r="N55">
            <v>0.19159999999999999</v>
          </cell>
          <cell r="O55">
            <v>0.19939999999999999</v>
          </cell>
          <cell r="P55">
            <v>0.19939999999999999</v>
          </cell>
          <cell r="Q55">
            <v>0.2243</v>
          </cell>
          <cell r="R55">
            <v>0.2243</v>
          </cell>
          <cell r="S55">
            <v>0.23780000000000001</v>
          </cell>
          <cell r="T55">
            <v>0.2311</v>
          </cell>
          <cell r="U55">
            <v>0.2462</v>
          </cell>
          <cell r="V55">
            <v>0.23619999999999999</v>
          </cell>
          <cell r="W55">
            <v>0.24540000000000001</v>
          </cell>
          <cell r="X55">
            <v>0.2387</v>
          </cell>
          <cell r="Y55">
            <v>0.23760000000000001</v>
          </cell>
          <cell r="Z55">
            <v>0.23760000000000001</v>
          </cell>
          <cell r="AA55">
            <v>0.23119999999999999</v>
          </cell>
          <cell r="AB55">
            <v>0.23430000000000001</v>
          </cell>
          <cell r="AC55">
            <v>0.22439999999999999</v>
          </cell>
          <cell r="AD55">
            <v>0.23080000000000001</v>
          </cell>
          <cell r="AE55">
            <v>0.21579999999999999</v>
          </cell>
          <cell r="AF55">
            <v>0.2268</v>
          </cell>
          <cell r="AG55">
            <v>0.1958</v>
          </cell>
          <cell r="AH55">
            <v>0.1958</v>
          </cell>
          <cell r="AI55">
            <v>0.19600000000000001</v>
          </cell>
          <cell r="AJ55">
            <v>0.19589999999999999</v>
          </cell>
          <cell r="AK55">
            <v>0.1925</v>
          </cell>
          <cell r="AL55">
            <v>0.19470000000000001</v>
          </cell>
          <cell r="AM55">
            <v>0.1898</v>
          </cell>
          <cell r="AN55">
            <v>0.19347204882156599</v>
          </cell>
          <cell r="AO55">
            <v>0.1928</v>
          </cell>
          <cell r="AP55">
            <v>0.1928</v>
          </cell>
        </row>
        <row r="56">
          <cell r="C56">
            <v>3070</v>
          </cell>
          <cell r="D56" t="str">
            <v>Return on assets</v>
          </cell>
          <cell r="E56" t="str">
            <v>ROA (%)</v>
          </cell>
          <cell r="F56">
            <v>2.6800000000000001E-2</v>
          </cell>
          <cell r="G56">
            <v>1.04E-2</v>
          </cell>
          <cell r="H56">
            <v>2.763714532369127E-2</v>
          </cell>
          <cell r="I56">
            <v>2.4899999999999999E-2</v>
          </cell>
          <cell r="J56">
            <v>2.4899999999999999E-2</v>
          </cell>
          <cell r="K56">
            <v>2.46E-2</v>
          </cell>
          <cell r="L56">
            <v>2.46E-2</v>
          </cell>
          <cell r="M56">
            <v>2.4799999999999999E-2</v>
          </cell>
          <cell r="N56">
            <v>2.4799999999999999E-2</v>
          </cell>
          <cell r="O56">
            <v>2.5600000000000001E-2</v>
          </cell>
          <cell r="P56">
            <v>2.5600000000000001E-2</v>
          </cell>
          <cell r="Q56">
            <v>2.75E-2</v>
          </cell>
          <cell r="R56">
            <v>2.75E-2</v>
          </cell>
          <cell r="S56">
            <v>2.7300000000000001E-2</v>
          </cell>
          <cell r="T56">
            <v>2.7400000000000001E-2</v>
          </cell>
          <cell r="U56">
            <v>2.6700000000000002E-2</v>
          </cell>
          <cell r="V56">
            <v>2.7199999999999998E-2</v>
          </cell>
          <cell r="W56">
            <v>2.6599999999999999E-2</v>
          </cell>
          <cell r="X56">
            <v>2.7E-2</v>
          </cell>
          <cell r="Y56">
            <v>2.5899999999999999E-2</v>
          </cell>
          <cell r="Z56">
            <v>2.5899999999999999E-2</v>
          </cell>
          <cell r="AA56">
            <v>2.5100000000000001E-2</v>
          </cell>
          <cell r="AB56">
            <v>2.5499999999999998E-2</v>
          </cell>
          <cell r="AC56">
            <v>2.4299999999999999E-2</v>
          </cell>
          <cell r="AD56">
            <v>2.5000000000000001E-2</v>
          </cell>
          <cell r="AE56">
            <v>2.3400000000000001E-2</v>
          </cell>
          <cell r="AF56">
            <v>2.46E-2</v>
          </cell>
          <cell r="AG56">
            <v>2.1700000000000001E-2</v>
          </cell>
          <cell r="AH56">
            <v>2.1700000000000001E-2</v>
          </cell>
          <cell r="AI56">
            <v>2.1399999999999999E-2</v>
          </cell>
          <cell r="AJ56">
            <v>2.1499999999999998E-2</v>
          </cell>
          <cell r="AK56">
            <v>2.1000000000000001E-2</v>
          </cell>
          <cell r="AL56">
            <v>2.1399999999999999E-2</v>
          </cell>
          <cell r="AM56">
            <v>2.06E-2</v>
          </cell>
          <cell r="AN56">
            <v>2.12E-2</v>
          </cell>
          <cell r="AO56">
            <v>2.1299999999999999E-2</v>
          </cell>
          <cell r="AP56">
            <v>2.1299999999999999E-2</v>
          </cell>
        </row>
        <row r="57">
          <cell r="C57">
            <v>3080</v>
          </cell>
          <cell r="D57" t="str">
            <v>Cost to income ratio</v>
          </cell>
          <cell r="E57" t="str">
            <v>Cost to income (%)</v>
          </cell>
          <cell r="F57">
            <v>0.32924231809987065</v>
          </cell>
          <cell r="G57">
            <v>0.32637571091759021</v>
          </cell>
          <cell r="H57">
            <v>0.32774014209474789</v>
          </cell>
          <cell r="I57">
            <v>0.32631272114717014</v>
          </cell>
          <cell r="J57">
            <v>0.32631272114717014</v>
          </cell>
          <cell r="K57">
            <v>0.33979427434219911</v>
          </cell>
          <cell r="L57">
            <v>0.33294330367532537</v>
          </cell>
          <cell r="M57">
            <v>0.33457987279047696</v>
          </cell>
          <cell r="N57">
            <v>0.33350815661477456</v>
          </cell>
          <cell r="O57">
            <v>0.30437216992977845</v>
          </cell>
          <cell r="P57">
            <v>0.32536153689495717</v>
          </cell>
          <cell r="Q57">
            <v>0.27770252775078269</v>
          </cell>
          <cell r="R57">
            <v>0.27770252775078269</v>
          </cell>
          <cell r="S57">
            <v>0.27301675831295086</v>
          </cell>
          <cell r="T57">
            <v>0.27528549976562816</v>
          </cell>
          <cell r="U57">
            <v>0.26665822397616668</v>
          </cell>
          <cell r="V57">
            <v>0.27227687182091848</v>
          </cell>
          <cell r="W57">
            <v>0.26126878933911885</v>
          </cell>
          <cell r="X57">
            <v>0.26934261944460497</v>
          </cell>
          <cell r="Y57">
            <v>0.25427854900781477</v>
          </cell>
          <cell r="Z57">
            <v>0.25427854900781477</v>
          </cell>
          <cell r="AA57">
            <v>0.25465111366230275</v>
          </cell>
          <cell r="AB57">
            <v>0.25446735782579394</v>
          </cell>
          <cell r="AC57">
            <v>0.25824753297667175</v>
          </cell>
          <cell r="AD57">
            <v>0.25574565667865429</v>
          </cell>
          <cell r="AE57">
            <v>0.2754497126225145</v>
          </cell>
          <cell r="AF57">
            <v>0.26075468226285342</v>
          </cell>
          <cell r="AG57">
            <v>0.26548242919307402</v>
          </cell>
          <cell r="AH57">
            <v>0.26548242919307402</v>
          </cell>
          <cell r="AI57">
            <v>0.26948663688101321</v>
          </cell>
          <cell r="AJ57">
            <v>0.26749142236922652</v>
          </cell>
          <cell r="AK57">
            <v>0.27066027676634102</v>
          </cell>
          <cell r="AL57">
            <v>0.26855477056267246</v>
          </cell>
          <cell r="AM57">
            <v>0.28334094709741142</v>
          </cell>
          <cell r="AN57">
            <v>0.27234152817968743</v>
          </cell>
          <cell r="AO57">
            <v>0.26196100932977401</v>
          </cell>
          <cell r="AP57">
            <v>0.26196100932977401</v>
          </cell>
        </row>
        <row r="58">
          <cell r="C58">
            <v>3090</v>
          </cell>
          <cell r="D58" t="str">
            <v>Return on RWA (%)</v>
          </cell>
          <cell r="E58" t="str">
            <v>Return on RWA (%)</v>
          </cell>
          <cell r="G58">
            <v>1.4904245623243766E-2</v>
          </cell>
          <cell r="H58">
            <v>3.8564941980559028E-2</v>
          </cell>
          <cell r="I58">
            <v>3.4324309053106419E-2</v>
          </cell>
          <cell r="J58">
            <v>3.4324309053106419E-2</v>
          </cell>
          <cell r="K58">
            <v>3.4091546786063111E-2</v>
          </cell>
          <cell r="L58">
            <v>3.4306354550965527E-2</v>
          </cell>
          <cell r="M58">
            <v>3.5983655757305819E-2</v>
          </cell>
          <cell r="N58">
            <v>3.4723823347080025E-2</v>
          </cell>
          <cell r="O58">
            <v>3.997545159516222E-2</v>
          </cell>
          <cell r="P58">
            <v>3.5595561650829506E-2</v>
          </cell>
          <cell r="Q58">
            <v>3.9443596581342895E-2</v>
          </cell>
          <cell r="R58">
            <v>3.9443596581342895E-2</v>
          </cell>
          <cell r="S58">
            <v>3.9812958604791712E-2</v>
          </cell>
          <cell r="T58">
            <v>4.0010498287015167E-2</v>
          </cell>
          <cell r="U58">
            <v>3.9590840782585041E-2</v>
          </cell>
          <cell r="V58">
            <v>3.9823049255513041E-2</v>
          </cell>
          <cell r="W58">
            <v>3.9077824380349457E-2</v>
          </cell>
          <cell r="X58">
            <v>3.9394781128822866E-2</v>
          </cell>
          <cell r="Y58">
            <v>3.7908153253515875E-2</v>
          </cell>
          <cell r="Z58">
            <v>3.7908153253515875E-2</v>
          </cell>
          <cell r="AA58">
            <v>3.7116011196063066E-2</v>
          </cell>
          <cell r="AB58">
            <v>3.7431636544917768E-2</v>
          </cell>
          <cell r="AC58">
            <v>3.6656728919676057E-2</v>
          </cell>
          <cell r="AD58">
            <v>3.7564810371655807E-2</v>
          </cell>
          <cell r="AE58">
            <v>3.6056858484150571E-2</v>
          </cell>
          <cell r="AF58">
            <v>3.713901556332163E-2</v>
          </cell>
          <cell r="AG58">
            <v>3.563393779659213E-2</v>
          </cell>
          <cell r="AH58">
            <v>3.3063638657971295E-2</v>
          </cell>
          <cell r="AI58">
            <v>3.2920626984955868E-2</v>
          </cell>
          <cell r="AJ58">
            <v>3.313157133240046E-2</v>
          </cell>
          <cell r="AK58">
            <v>3.2498208387551471E-2</v>
          </cell>
          <cell r="AL58">
            <v>3.2635058986155291E-2</v>
          </cell>
          <cell r="AM58">
            <v>3.209061618516082E-2</v>
          </cell>
          <cell r="AN58">
            <v>3.2644843104175529E-2</v>
          </cell>
          <cell r="AO58">
            <v>3.2981383764534342E-2</v>
          </cell>
          <cell r="AP58">
            <v>3.2952157541542126E-2</v>
          </cell>
        </row>
        <row r="59">
          <cell r="C59">
            <v>4000</v>
          </cell>
          <cell r="D59" t="str">
            <v>Due to banks and other financial institutions</v>
          </cell>
          <cell r="E59" t="str">
            <v>Due to banks &amp; other FIs</v>
          </cell>
          <cell r="F59">
            <v>7219768.5</v>
          </cell>
          <cell r="G59">
            <v>6406095.5</v>
          </cell>
          <cell r="H59">
            <v>4754614</v>
          </cell>
          <cell r="I59">
            <v>3865076</v>
          </cell>
          <cell r="J59">
            <v>3865076</v>
          </cell>
          <cell r="K59">
            <v>7917858</v>
          </cell>
          <cell r="L59">
            <v>6272386</v>
          </cell>
          <cell r="M59">
            <v>10809724</v>
          </cell>
          <cell r="N59">
            <v>6756942</v>
          </cell>
          <cell r="O59">
            <v>11029170.5</v>
          </cell>
          <cell r="P59">
            <v>6491832.5</v>
          </cell>
          <cell r="Q59">
            <v>10247473</v>
          </cell>
          <cell r="R59">
            <v>10247473</v>
          </cell>
          <cell r="S59">
            <v>11908070.5</v>
          </cell>
          <cell r="T59">
            <v>12424658.5</v>
          </cell>
          <cell r="U59">
            <v>14409173</v>
          </cell>
          <cell r="V59">
            <v>12748575.5</v>
          </cell>
          <cell r="W59">
            <v>16342615</v>
          </cell>
          <cell r="X59">
            <v>14358100.5</v>
          </cell>
          <cell r="Y59">
            <v>28389722.5</v>
          </cell>
          <cell r="Z59">
            <v>28389722.5</v>
          </cell>
          <cell r="AA59">
            <v>40679664.5</v>
          </cell>
          <cell r="AB59">
            <v>30242082</v>
          </cell>
          <cell r="AC59">
            <v>57180237.5</v>
          </cell>
          <cell r="AD59">
            <v>44890295.5</v>
          </cell>
          <cell r="AE59">
            <v>71333784</v>
          </cell>
          <cell r="AF59">
            <v>44395628.5</v>
          </cell>
          <cell r="AG59">
            <v>53018962.5</v>
          </cell>
          <cell r="AH59">
            <v>79462451</v>
          </cell>
          <cell r="AI59">
            <v>84838458.5</v>
          </cell>
          <cell r="AJ59">
            <v>76215124.5</v>
          </cell>
          <cell r="AK59">
            <v>90858411.5</v>
          </cell>
          <cell r="AL59">
            <v>85482404</v>
          </cell>
          <cell r="AM59">
            <v>98686290</v>
          </cell>
          <cell r="AN59">
            <v>84043003</v>
          </cell>
          <cell r="AO59">
            <v>91480616.5</v>
          </cell>
          <cell r="AP59">
            <v>90041215.5</v>
          </cell>
        </row>
        <row r="60">
          <cell r="C60">
            <v>4010</v>
          </cell>
          <cell r="D60" t="str">
            <v>Customers’ deposits</v>
          </cell>
          <cell r="E60" t="str">
            <v>Customers’ deposits</v>
          </cell>
          <cell r="F60">
            <v>272824790.5</v>
          </cell>
          <cell r="G60">
            <v>283482785</v>
          </cell>
          <cell r="H60">
            <v>303157474</v>
          </cell>
          <cell r="I60">
            <v>314033358</v>
          </cell>
          <cell r="J60">
            <v>314033358</v>
          </cell>
          <cell r="K60">
            <v>325162861.5</v>
          </cell>
          <cell r="L60">
            <v>323535326.5</v>
          </cell>
          <cell r="M60">
            <v>339993554</v>
          </cell>
          <cell r="N60">
            <v>328864050.5</v>
          </cell>
          <cell r="O60">
            <v>363976640.5</v>
          </cell>
          <cell r="P60">
            <v>347518413</v>
          </cell>
          <cell r="Q60">
            <v>401949988</v>
          </cell>
          <cell r="R60">
            <v>401949988</v>
          </cell>
          <cell r="S60">
            <v>434387577.5</v>
          </cell>
          <cell r="T60">
            <v>415068592.5</v>
          </cell>
          <cell r="U60">
            <v>462918484.5</v>
          </cell>
          <cell r="V60">
            <v>430480895</v>
          </cell>
          <cell r="W60">
            <v>495201500</v>
          </cell>
          <cell r="X60">
            <v>447351608</v>
          </cell>
          <cell r="Y60">
            <v>509982134.5</v>
          </cell>
          <cell r="Z60">
            <v>509982134.5</v>
          </cell>
          <cell r="AA60">
            <v>530424449</v>
          </cell>
          <cell r="AB60">
            <v>532514527.5</v>
          </cell>
          <cell r="AC60">
            <v>554361955</v>
          </cell>
          <cell r="AD60">
            <v>533919640.5</v>
          </cell>
          <cell r="AE60">
            <v>560345878</v>
          </cell>
          <cell r="AF60">
            <v>538498450.5</v>
          </cell>
          <cell r="AG60">
            <v>534134481</v>
          </cell>
          <cell r="AH60">
            <v>560560718.5</v>
          </cell>
          <cell r="AI60">
            <v>563431017.5</v>
          </cell>
          <cell r="AJ60">
            <v>567794987</v>
          </cell>
          <cell r="AK60">
            <v>568192048</v>
          </cell>
          <cell r="AL60">
            <v>565321749</v>
          </cell>
          <cell r="AM60">
            <v>569409708.5</v>
          </cell>
          <cell r="AN60">
            <v>569012647.5</v>
          </cell>
          <cell r="AO60">
            <v>584848480</v>
          </cell>
          <cell r="AP60">
            <v>588539378.5</v>
          </cell>
        </row>
        <row r="61">
          <cell r="C61">
            <v>4011</v>
          </cell>
          <cell r="E61" t="str">
            <v>Sukuk issued</v>
          </cell>
          <cell r="AH61">
            <v>0</v>
          </cell>
          <cell r="AJ61">
            <v>1894939</v>
          </cell>
          <cell r="AL61">
            <v>1917004.5</v>
          </cell>
          <cell r="AN61">
            <v>1894558.5</v>
          </cell>
          <cell r="AP61">
            <v>5939915.5</v>
          </cell>
        </row>
        <row r="62">
          <cell r="C62">
            <v>4020</v>
          </cell>
          <cell r="D62" t="str">
            <v>Funds (Avg)</v>
          </cell>
          <cell r="E62" t="str">
            <v>Funds (Avg)</v>
          </cell>
          <cell r="F62">
            <v>280044559</v>
          </cell>
          <cell r="G62">
            <v>289888880.5</v>
          </cell>
          <cell r="H62">
            <v>307912088</v>
          </cell>
          <cell r="I62">
            <v>317898434</v>
          </cell>
          <cell r="J62">
            <v>317898434</v>
          </cell>
          <cell r="K62">
            <v>333080719.5</v>
          </cell>
          <cell r="L62">
            <v>329807712.5</v>
          </cell>
          <cell r="M62">
            <v>350803278</v>
          </cell>
          <cell r="N62">
            <v>335620992.5</v>
          </cell>
          <cell r="O62">
            <v>375005811</v>
          </cell>
          <cell r="P62">
            <v>354010245.5</v>
          </cell>
          <cell r="Q62">
            <v>412197461</v>
          </cell>
          <cell r="R62">
            <v>412197461</v>
          </cell>
          <cell r="S62">
            <v>446295648</v>
          </cell>
          <cell r="T62">
            <v>427493251</v>
          </cell>
          <cell r="U62">
            <v>477327657.5</v>
          </cell>
          <cell r="V62">
            <v>443229470.5</v>
          </cell>
          <cell r="W62">
            <v>511544115</v>
          </cell>
          <cell r="X62">
            <v>461709708.5</v>
          </cell>
          <cell r="Y62">
            <v>538371857</v>
          </cell>
          <cell r="Z62">
            <v>538371857</v>
          </cell>
          <cell r="AA62">
            <v>571104113.5</v>
          </cell>
          <cell r="AB62">
            <v>562756609.5</v>
          </cell>
          <cell r="AC62">
            <v>611542192.5</v>
          </cell>
          <cell r="AD62">
            <v>578809936</v>
          </cell>
          <cell r="AE62">
            <v>631679662</v>
          </cell>
          <cell r="AF62">
            <v>582894079</v>
          </cell>
          <cell r="AG62">
            <v>587153443.5</v>
          </cell>
          <cell r="AH62">
            <v>640023169.5</v>
          </cell>
          <cell r="AI62">
            <v>648269476</v>
          </cell>
          <cell r="AJ62">
            <v>645905050.5</v>
          </cell>
          <cell r="AK62">
            <v>659050459.5</v>
          </cell>
          <cell r="AL62">
            <v>652721157.5</v>
          </cell>
          <cell r="AM62">
            <v>668095998.5</v>
          </cell>
          <cell r="AN62">
            <v>654950209</v>
          </cell>
          <cell r="AO62">
            <v>676329096.5</v>
          </cell>
          <cell r="AP62">
            <v>684520509.5</v>
          </cell>
        </row>
        <row r="63">
          <cell r="C63">
            <v>4030</v>
          </cell>
          <cell r="D63" t="str">
            <v>Cost of funds</v>
          </cell>
          <cell r="E63" t="str">
            <v>CoF (%)</v>
          </cell>
          <cell r="F63">
            <v>1.9696401243060753E-3</v>
          </cell>
          <cell r="G63">
            <v>1.7479939179660946E-3</v>
          </cell>
          <cell r="H63">
            <v>1.7370542464705055E-3</v>
          </cell>
          <cell r="I63">
            <v>1.7917798236149851E-3</v>
          </cell>
          <cell r="J63">
            <v>1.7917798236149851E-3</v>
          </cell>
          <cell r="K63">
            <v>1.3755584552830895E-3</v>
          </cell>
          <cell r="L63">
            <v>1.5581442777812542E-3</v>
          </cell>
          <cell r="M63">
            <v>9.7938651531072644E-4</v>
          </cell>
          <cell r="N63">
            <v>1.3620006203872959E-3</v>
          </cell>
          <cell r="O63">
            <v>1.3024758168347424E-3</v>
          </cell>
          <cell r="P63">
            <v>1.3133687680234101E-3</v>
          </cell>
          <cell r="Q63">
            <v>1.397679642670094E-3</v>
          </cell>
          <cell r="R63">
            <v>1.397679642670094E-3</v>
          </cell>
          <cell r="S63">
            <v>1.7167185103270377E-3</v>
          </cell>
          <cell r="T63">
            <v>1.5699475919913411E-3</v>
          </cell>
          <cell r="U63">
            <v>2.6402744115031716E-3</v>
          </cell>
          <cell r="V63">
            <v>1.9572705736858259E-3</v>
          </cell>
          <cell r="W63">
            <v>3.1194181561447539E-3</v>
          </cell>
          <cell r="X63">
            <v>2.273224887147895E-3</v>
          </cell>
          <cell r="Y63">
            <v>4.091224255802807E-3</v>
          </cell>
          <cell r="Z63">
            <v>4.091224255802807E-3</v>
          </cell>
          <cell r="AA63">
            <v>6.395534393222331E-3</v>
          </cell>
          <cell r="AB63">
            <v>5.2021743513613944E-3</v>
          </cell>
          <cell r="AC63">
            <v>1.0532722155552661E-2</v>
          </cell>
          <cell r="AD63">
            <v>7.081380395193031E-3</v>
          </cell>
          <cell r="AE63">
            <v>1.8711154895469786E-2</v>
          </cell>
          <cell r="AF63">
            <v>1.0343121018390033E-2</v>
          </cell>
          <cell r="AG63">
            <v>2.4815571059492562E-2</v>
          </cell>
          <cell r="AH63">
            <v>2.2765657079856699E-2</v>
          </cell>
          <cell r="AI63">
            <v>2.5309567405885389E-2</v>
          </cell>
          <cell r="AJ63">
            <v>2.3980280055110052E-2</v>
          </cell>
          <cell r="AK63">
            <v>2.773166718352011E-2</v>
          </cell>
          <cell r="AL63">
            <v>2.5153434170190302E-2</v>
          </cell>
          <cell r="AM63">
            <v>3.0863007780759819E-2</v>
          </cell>
          <cell r="AN63">
            <v>2.66714885497502E-2</v>
          </cell>
          <cell r="AO63">
            <v>3.0492433501269598E-2</v>
          </cell>
          <cell r="AP63">
            <v>3.0127541415908444E-2</v>
          </cell>
        </row>
        <row r="64">
          <cell r="C64">
            <v>4040</v>
          </cell>
          <cell r="D64" t="str">
            <v>Net Interest Margin</v>
          </cell>
          <cell r="E64" t="str">
            <v>NPM (%)</v>
          </cell>
          <cell r="F64">
            <v>4.0800000000000003E-2</v>
          </cell>
          <cell r="G64">
            <v>4.3400000000000001E-2</v>
          </cell>
          <cell r="H64">
            <v>5.2200000000000003E-2</v>
          </cell>
          <cell r="I64">
            <v>0.05</v>
          </cell>
          <cell r="J64">
            <v>0.05</v>
          </cell>
          <cell r="K64">
            <v>4.5986575924984223E-2</v>
          </cell>
          <cell r="L64">
            <v>4.8000000000000001E-2</v>
          </cell>
          <cell r="M64">
            <v>4.5834556410183011E-2</v>
          </cell>
          <cell r="N64">
            <v>4.7199999999999999E-2</v>
          </cell>
          <cell r="O64">
            <v>4.7100854051592533E-2</v>
          </cell>
          <cell r="P64">
            <v>4.7100000000000003E-2</v>
          </cell>
          <cell r="Q64">
            <v>4.5600000000000002E-2</v>
          </cell>
          <cell r="R64">
            <v>4.5600000000000002E-2</v>
          </cell>
          <cell r="S64">
            <v>4.3400000000000001E-2</v>
          </cell>
          <cell r="T64">
            <v>4.4400000000000002E-2</v>
          </cell>
          <cell r="U64">
            <v>4.1099999999999998E-2</v>
          </cell>
          <cell r="V64">
            <v>4.3200000000000002E-2</v>
          </cell>
          <cell r="W64">
            <v>3.9300000000000002E-2</v>
          </cell>
          <cell r="X64">
            <v>4.2099999999999999E-2</v>
          </cell>
          <cell r="Y64">
            <v>3.7999999999999999E-2</v>
          </cell>
          <cell r="Z64">
            <v>3.7999999999999999E-2</v>
          </cell>
          <cell r="AA64">
            <v>3.7156959206833394E-2</v>
          </cell>
          <cell r="AB64">
            <v>3.7600000000000001E-2</v>
          </cell>
          <cell r="AC64">
            <v>3.49E-2</v>
          </cell>
          <cell r="AD64">
            <v>3.6600000000000001E-2</v>
          </cell>
          <cell r="AE64">
            <v>3.2599999999999997E-2</v>
          </cell>
          <cell r="AF64">
            <v>3.5499999999999997E-2</v>
          </cell>
          <cell r="AG64">
            <v>0.03</v>
          </cell>
          <cell r="AH64">
            <v>0.03</v>
          </cell>
          <cell r="AI64">
            <v>2.95378362143108E-2</v>
          </cell>
          <cell r="AJ64">
            <v>2.9774512851680899E-2</v>
          </cell>
          <cell r="AK64">
            <v>0.03</v>
          </cell>
          <cell r="AL64">
            <v>2.98E-2</v>
          </cell>
          <cell r="AM64">
            <v>3.0097659423166747E-2</v>
          </cell>
          <cell r="AN64">
            <v>2.99062101567397E-2</v>
          </cell>
          <cell r="AO64">
            <v>3.0300000000000001E-2</v>
          </cell>
          <cell r="AP64">
            <v>3.0300000000000001E-2</v>
          </cell>
        </row>
        <row r="65">
          <cell r="C65">
            <v>4041</v>
          </cell>
          <cell r="D65" t="str">
            <v>Gross Yield (%)</v>
          </cell>
          <cell r="E65" t="str">
            <v>Gross Yield (%)</v>
          </cell>
          <cell r="H65">
            <v>5.3899547283576675E-2</v>
          </cell>
          <cell r="P65">
            <v>4.8394367110195471E-2</v>
          </cell>
          <cell r="X65">
            <v>4.4275765549852117E-2</v>
          </cell>
          <cell r="Y65">
            <v>4.1969874743511298E-2</v>
          </cell>
          <cell r="Z65">
            <v>4.1969874743511298E-2</v>
          </cell>
          <cell r="AA65">
            <v>4.325190111002903E-2</v>
          </cell>
          <cell r="AB65">
            <v>4.2631418203484227E-2</v>
          </cell>
          <cell r="AC65">
            <v>4.482827103048212E-2</v>
          </cell>
          <cell r="AD65">
            <v>4.3420578660732657E-2</v>
          </cell>
          <cell r="AE65">
            <v>4.9799999999999997E-2</v>
          </cell>
          <cell r="AF65">
            <v>4.5171948343088783E-2</v>
          </cell>
          <cell r="AG65">
            <v>5.1352897305021315E-2</v>
          </cell>
          <cell r="AH65">
            <v>5.1352897305021315E-2</v>
          </cell>
          <cell r="AI65">
            <v>5.2900000000000003E-2</v>
          </cell>
          <cell r="AJ65">
            <v>5.21E-2</v>
          </cell>
          <cell r="AK65">
            <v>5.5300000000000002E-2</v>
          </cell>
          <cell r="AL65">
            <v>5.3213191399714449E-2</v>
          </cell>
          <cell r="AM65">
            <v>5.8099999999999999E-2</v>
          </cell>
          <cell r="AN65">
            <v>5.45E-2</v>
          </cell>
          <cell r="AO65">
            <v>5.7872130301118631E-2</v>
          </cell>
          <cell r="AP65">
            <v>5.7872130301118631E-2</v>
          </cell>
        </row>
        <row r="66">
          <cell r="C66">
            <v>4042</v>
          </cell>
          <cell r="D66" t="str">
            <v>Cost of Funds (%)</v>
          </cell>
          <cell r="E66" t="str">
            <v>CoF (%)</v>
          </cell>
          <cell r="H66">
            <v>-1.6995472835766711E-3</v>
          </cell>
          <cell r="P66">
            <v>-1.2943671101954711E-3</v>
          </cell>
          <cell r="X66">
            <v>-2.1673160364713766E-3</v>
          </cell>
          <cell r="Y66">
            <v>-3.9231727693570797E-3</v>
          </cell>
          <cell r="Z66">
            <v>-4.0000000000000001E-3</v>
          </cell>
          <cell r="AA66">
            <v>-6.0949419031956333E-3</v>
          </cell>
          <cell r="AB66">
            <v>-5.0444106973163835E-3</v>
          </cell>
          <cell r="AC66">
            <v>-9.892263141626844E-3</v>
          </cell>
          <cell r="AD66">
            <v>-6.7865620147588247E-3</v>
          </cell>
          <cell r="AE66">
            <v>-1.72E-2</v>
          </cell>
          <cell r="AF66">
            <v>-9.6568584569223757E-3</v>
          </cell>
          <cell r="AG66">
            <v>-2.1334649169552206E-2</v>
          </cell>
          <cell r="AH66">
            <v>-2.1399999999999999E-2</v>
          </cell>
          <cell r="AI66">
            <v>-2.3300000000000001E-2</v>
          </cell>
          <cell r="AJ66">
            <v>-2.23E-2</v>
          </cell>
          <cell r="AK66">
            <v>-2.5399999999999999E-2</v>
          </cell>
          <cell r="AL66">
            <v>-2.3373988736174928E-2</v>
          </cell>
          <cell r="AM66">
            <v>-2.8000000000000001E-2</v>
          </cell>
          <cell r="AN66">
            <v>-2.46E-2</v>
          </cell>
          <cell r="AO66">
            <v>-2.7620485320456471E-2</v>
          </cell>
          <cell r="AP66">
            <v>-2.7620485320456471E-2</v>
          </cell>
        </row>
        <row r="67">
          <cell r="C67">
            <v>4050</v>
          </cell>
          <cell r="D67" t="str">
            <v>% of Non-Profit Bearing Deposits</v>
          </cell>
          <cell r="E67" t="str">
            <v>% of Non-Profit Bearing Deposits</v>
          </cell>
          <cell r="F67">
            <v>0.94170705987181513</v>
          </cell>
          <cell r="G67">
            <v>0.9364115523803489</v>
          </cell>
          <cell r="H67">
            <v>0.92917473244408766</v>
          </cell>
          <cell r="I67">
            <v>0.94097215900608888</v>
          </cell>
          <cell r="J67">
            <v>0.94097215900608888</v>
          </cell>
          <cell r="K67">
            <v>0.9603923752609439</v>
          </cell>
          <cell r="L67">
            <v>0.9603923752609439</v>
          </cell>
          <cell r="M67">
            <v>0.93975349600815505</v>
          </cell>
          <cell r="N67">
            <v>0.93975349600815505</v>
          </cell>
          <cell r="O67">
            <v>0.88757502224669438</v>
          </cell>
          <cell r="P67">
            <v>0.88757502224669438</v>
          </cell>
          <cell r="Q67">
            <v>0.86928389573091114</v>
          </cell>
          <cell r="R67">
            <v>0.86928389573091114</v>
          </cell>
          <cell r="S67">
            <v>0.81481144320817445</v>
          </cell>
          <cell r="T67">
            <v>0.81481144320817445</v>
          </cell>
          <cell r="U67">
            <v>0.77575088011217641</v>
          </cell>
          <cell r="V67">
            <v>0.77575088011217641</v>
          </cell>
          <cell r="W67">
            <v>0.74555725209795753</v>
          </cell>
          <cell r="X67">
            <v>0.74555725209795753</v>
          </cell>
          <cell r="Y67">
            <v>0.73081170027199638</v>
          </cell>
          <cell r="Z67">
            <v>0.73081170027199638</v>
          </cell>
          <cell r="AA67">
            <v>0.71833182235947446</v>
          </cell>
          <cell r="AB67">
            <v>0.71833182235947446</v>
          </cell>
          <cell r="AC67">
            <v>0.70175265044671553</v>
          </cell>
          <cell r="AD67">
            <v>0.70175265044671553</v>
          </cell>
          <cell r="AE67">
            <v>0.64236071764666802</v>
          </cell>
          <cell r="AF67">
            <v>0.64236071764666802</v>
          </cell>
          <cell r="AG67">
            <v>0.66889343324802497</v>
          </cell>
          <cell r="AH67">
            <v>0.66889343324802497</v>
          </cell>
          <cell r="AI67">
            <v>0.66181209417388676</v>
          </cell>
          <cell r="AJ67">
            <v>0.66181209417388676</v>
          </cell>
          <cell r="AK67">
            <v>0.66660206861426441</v>
          </cell>
          <cell r="AL67">
            <v>0.66660206861426441</v>
          </cell>
          <cell r="AM67">
            <v>0.63709444649043967</v>
          </cell>
          <cell r="AN67">
            <v>0.63709444649043967</v>
          </cell>
          <cell r="AO67">
            <v>0.67535806386373409</v>
          </cell>
          <cell r="AP67">
            <v>0.67535806386373409</v>
          </cell>
        </row>
        <row r="68">
          <cell r="C68">
            <v>5000</v>
          </cell>
          <cell r="D68" t="str">
            <v>Drafts and remittances</v>
          </cell>
          <cell r="E68" t="str">
            <v>Drafts and remittances</v>
          </cell>
          <cell r="G68">
            <v>397142</v>
          </cell>
          <cell r="H68">
            <v>354981</v>
          </cell>
          <cell r="P68">
            <v>270434</v>
          </cell>
          <cell r="X68">
            <v>258878</v>
          </cell>
        </row>
        <row r="69">
          <cell r="C69">
            <v>5010</v>
          </cell>
          <cell r="D69" t="str">
            <v>Credit cards</v>
          </cell>
          <cell r="E69" t="str">
            <v>Credit cards</v>
          </cell>
          <cell r="G69">
            <v>499020</v>
          </cell>
          <cell r="H69">
            <v>441705</v>
          </cell>
          <cell r="P69">
            <v>416816</v>
          </cell>
          <cell r="X69">
            <v>515992</v>
          </cell>
        </row>
        <row r="70">
          <cell r="C70">
            <v>5020</v>
          </cell>
          <cell r="D70" t="str">
            <v>Other electronic channel related</v>
          </cell>
          <cell r="E70" t="str">
            <v>Other electronic channel related</v>
          </cell>
          <cell r="G70">
            <v>920795</v>
          </cell>
          <cell r="H70">
            <v>1068318</v>
          </cell>
          <cell r="P70">
            <v>1218272</v>
          </cell>
          <cell r="X70">
            <v>1514817</v>
          </cell>
        </row>
        <row r="71">
          <cell r="C71">
            <v>5030</v>
          </cell>
          <cell r="D71" t="str">
            <v>Brokerage &amp; Asset Management</v>
          </cell>
          <cell r="E71" t="str">
            <v>Brokerage &amp; Asset Management</v>
          </cell>
          <cell r="G71">
            <v>398725</v>
          </cell>
          <cell r="H71">
            <v>281151</v>
          </cell>
          <cell r="P71">
            <v>672193</v>
          </cell>
          <cell r="X71">
            <v>803484</v>
          </cell>
        </row>
        <row r="72">
          <cell r="C72">
            <v>5040</v>
          </cell>
          <cell r="D72" t="str">
            <v>Other</v>
          </cell>
          <cell r="E72" t="str">
            <v>Other</v>
          </cell>
          <cell r="G72">
            <v>462263</v>
          </cell>
          <cell r="H72">
            <v>711525</v>
          </cell>
          <cell r="P72">
            <v>702423</v>
          </cell>
          <cell r="X72">
            <v>1376306</v>
          </cell>
        </row>
        <row r="73">
          <cell r="C73">
            <v>5050</v>
          </cell>
          <cell r="D73" t="str">
            <v>Total Fee Income</v>
          </cell>
          <cell r="E73" t="str">
            <v>Total Fee Income</v>
          </cell>
          <cell r="G73">
            <v>2677945</v>
          </cell>
          <cell r="H73">
            <v>2857680</v>
          </cell>
          <cell r="P73">
            <v>3280138</v>
          </cell>
          <cell r="X73">
            <v>4469477</v>
          </cell>
          <cell r="AF73">
            <v>0</v>
          </cell>
          <cell r="AN73">
            <v>0</v>
          </cell>
        </row>
        <row r="74">
          <cell r="C74">
            <v>5060</v>
          </cell>
          <cell r="D74" t="str">
            <v>ATM Interchange related</v>
          </cell>
          <cell r="E74" t="str">
            <v>ATM Interchange related</v>
          </cell>
          <cell r="G74">
            <v>-810911</v>
          </cell>
          <cell r="H74">
            <v>-870313</v>
          </cell>
          <cell r="P74">
            <v>-620458</v>
          </cell>
          <cell r="X74">
            <v>-536370</v>
          </cell>
        </row>
        <row r="75">
          <cell r="C75">
            <v>5070</v>
          </cell>
          <cell r="D75" t="str">
            <v>Fee Expenses</v>
          </cell>
          <cell r="E75" t="str">
            <v>Fee Expenses</v>
          </cell>
          <cell r="G75">
            <v>-810911</v>
          </cell>
          <cell r="H75">
            <v>-870313</v>
          </cell>
          <cell r="P75">
            <v>-620458</v>
          </cell>
          <cell r="X75">
            <v>-536370</v>
          </cell>
          <cell r="AF75">
            <v>0</v>
          </cell>
          <cell r="AN75">
            <v>0</v>
          </cell>
        </row>
        <row r="76">
          <cell r="C76">
            <v>5080</v>
          </cell>
          <cell r="D76" t="str">
            <v>Fee from banking services, net</v>
          </cell>
          <cell r="E76" t="str">
            <v>Fee from banking services, net</v>
          </cell>
          <cell r="G76">
            <v>1867034</v>
          </cell>
          <cell r="H76">
            <v>1987367</v>
          </cell>
          <cell r="P76">
            <v>2659680</v>
          </cell>
          <cell r="X76">
            <v>3933107</v>
          </cell>
          <cell r="AF76">
            <v>0</v>
          </cell>
          <cell r="AN76">
            <v>0</v>
          </cell>
        </row>
        <row r="77">
          <cell r="C77">
            <v>6000</v>
          </cell>
          <cell r="D77" t="str">
            <v>Investment in an associate</v>
          </cell>
          <cell r="E77" t="str">
            <v>Investment in an associate</v>
          </cell>
          <cell r="F77">
            <v>124825</v>
          </cell>
          <cell r="G77">
            <v>172753</v>
          </cell>
          <cell r="H77">
            <v>196235</v>
          </cell>
          <cell r="I77">
            <v>196924</v>
          </cell>
          <cell r="J77">
            <v>196924</v>
          </cell>
          <cell r="K77">
            <v>193881</v>
          </cell>
          <cell r="L77">
            <v>193881</v>
          </cell>
          <cell r="M77">
            <v>218622</v>
          </cell>
          <cell r="N77">
            <v>218622</v>
          </cell>
          <cell r="O77">
            <v>239179</v>
          </cell>
          <cell r="P77">
            <v>239179</v>
          </cell>
          <cell r="Q77">
            <v>250286</v>
          </cell>
          <cell r="R77">
            <v>250286</v>
          </cell>
          <cell r="S77" t="e">
            <v>#REF!</v>
          </cell>
          <cell r="T77" t="e">
            <v>#REF!</v>
          </cell>
          <cell r="U77" t="e">
            <v>#REF!</v>
          </cell>
          <cell r="V77" t="e">
            <v>#REF!</v>
          </cell>
          <cell r="W77">
            <v>295253</v>
          </cell>
          <cell r="X77">
            <v>295253</v>
          </cell>
          <cell r="Y77">
            <v>308514</v>
          </cell>
          <cell r="Z77">
            <v>308514</v>
          </cell>
          <cell r="AA77">
            <v>327439</v>
          </cell>
          <cell r="AB77">
            <v>327439</v>
          </cell>
          <cell r="AC77">
            <v>806342</v>
          </cell>
          <cell r="AD77">
            <v>806342</v>
          </cell>
          <cell r="AE77">
            <v>820717</v>
          </cell>
          <cell r="AF77">
            <v>820717</v>
          </cell>
          <cell r="AG77">
            <v>811017</v>
          </cell>
          <cell r="AH77">
            <v>811017</v>
          </cell>
          <cell r="AI77">
            <v>871701</v>
          </cell>
          <cell r="AJ77">
            <v>871701</v>
          </cell>
          <cell r="AK77">
            <v>901783</v>
          </cell>
          <cell r="AL77">
            <v>901783</v>
          </cell>
          <cell r="AM77">
            <v>923046</v>
          </cell>
          <cell r="AN77">
            <v>923046</v>
          </cell>
          <cell r="AO77">
            <v>967907</v>
          </cell>
          <cell r="AP77">
            <v>967907</v>
          </cell>
        </row>
        <row r="78">
          <cell r="C78">
            <v>6010</v>
          </cell>
          <cell r="D78" t="str">
            <v>Murabaha with Saudi Government and SAMA</v>
          </cell>
          <cell r="E78" t="str">
            <v>Murabaha with Saudi Government &amp; SAMA</v>
          </cell>
          <cell r="F78">
            <v>23452869</v>
          </cell>
          <cell r="G78">
            <v>22477145</v>
          </cell>
          <cell r="H78">
            <v>24991978</v>
          </cell>
          <cell r="I78">
            <v>25041765</v>
          </cell>
          <cell r="J78">
            <v>25041765</v>
          </cell>
          <cell r="K78">
            <v>25281831</v>
          </cell>
          <cell r="L78">
            <v>25281831</v>
          </cell>
          <cell r="M78">
            <v>25364916</v>
          </cell>
          <cell r="N78">
            <v>25364916</v>
          </cell>
          <cell r="O78">
            <v>22904021</v>
          </cell>
          <cell r="P78">
            <v>22904021</v>
          </cell>
          <cell r="Q78">
            <v>22601320</v>
          </cell>
          <cell r="R78">
            <v>22601320</v>
          </cell>
          <cell r="S78">
            <v>22654808</v>
          </cell>
          <cell r="T78">
            <v>22654808</v>
          </cell>
          <cell r="U78">
            <v>22646364</v>
          </cell>
          <cell r="V78">
            <v>22646364</v>
          </cell>
          <cell r="W78">
            <v>22611987</v>
          </cell>
          <cell r="X78">
            <v>22611987</v>
          </cell>
          <cell r="Y78">
            <v>22641457</v>
          </cell>
          <cell r="Z78">
            <v>22641457</v>
          </cell>
          <cell r="AA78">
            <v>22670009</v>
          </cell>
          <cell r="AB78">
            <v>22670009</v>
          </cell>
          <cell r="AC78">
            <v>22691942</v>
          </cell>
          <cell r="AD78">
            <v>22691942</v>
          </cell>
          <cell r="AE78">
            <v>22696693</v>
          </cell>
          <cell r="AF78">
            <v>22696693</v>
          </cell>
          <cell r="AG78">
            <v>22053080</v>
          </cell>
          <cell r="AH78">
            <v>22053080</v>
          </cell>
          <cell r="AI78">
            <v>22271687</v>
          </cell>
          <cell r="AJ78">
            <v>22271687</v>
          </cell>
          <cell r="AK78">
            <v>19986578</v>
          </cell>
          <cell r="AL78">
            <v>19986578</v>
          </cell>
          <cell r="AM78">
            <v>20067953</v>
          </cell>
          <cell r="AN78">
            <v>20067953</v>
          </cell>
          <cell r="AO78">
            <v>19785640</v>
          </cell>
          <cell r="AP78">
            <v>19785640</v>
          </cell>
        </row>
        <row r="79">
          <cell r="C79">
            <v>6020</v>
          </cell>
          <cell r="D79" t="str">
            <v>Sukuk</v>
          </cell>
          <cell r="E79" t="str">
            <v>Sukuk</v>
          </cell>
          <cell r="F79">
            <v>10605139</v>
          </cell>
          <cell r="G79">
            <v>17395957</v>
          </cell>
          <cell r="H79">
            <v>17973379</v>
          </cell>
          <cell r="I79">
            <v>19599043</v>
          </cell>
          <cell r="J79">
            <v>19599043</v>
          </cell>
          <cell r="K79">
            <v>21708488</v>
          </cell>
          <cell r="L79">
            <v>21708488</v>
          </cell>
          <cell r="M79">
            <v>24196768</v>
          </cell>
          <cell r="N79">
            <v>24196768</v>
          </cell>
          <cell r="O79">
            <v>25240452</v>
          </cell>
          <cell r="P79">
            <v>25240452</v>
          </cell>
          <cell r="Q79">
            <v>34307754</v>
          </cell>
          <cell r="R79">
            <v>34307754</v>
          </cell>
          <cell r="S79">
            <v>37762912</v>
          </cell>
          <cell r="T79">
            <v>37762912</v>
          </cell>
          <cell r="U79">
            <v>44073225</v>
          </cell>
          <cell r="V79">
            <v>44073225</v>
          </cell>
          <cell r="W79">
            <v>48102603</v>
          </cell>
          <cell r="X79">
            <v>48102603</v>
          </cell>
          <cell r="Y79">
            <v>57628897</v>
          </cell>
          <cell r="Z79">
            <v>57628897</v>
          </cell>
          <cell r="AA79">
            <v>63662675</v>
          </cell>
          <cell r="AB79">
            <v>63662675</v>
          </cell>
          <cell r="AC79">
            <v>67986525</v>
          </cell>
          <cell r="AD79">
            <v>67986525</v>
          </cell>
          <cell r="AE79">
            <v>70608347</v>
          </cell>
          <cell r="AF79">
            <v>70608347</v>
          </cell>
          <cell r="AG79">
            <v>80633007</v>
          </cell>
          <cell r="AH79">
            <v>80633007</v>
          </cell>
          <cell r="AI79">
            <v>83833166</v>
          </cell>
          <cell r="AJ79">
            <v>83833166</v>
          </cell>
          <cell r="AK79">
            <v>86179130</v>
          </cell>
          <cell r="AL79">
            <v>86179130</v>
          </cell>
          <cell r="AM79">
            <v>87962033</v>
          </cell>
          <cell r="AN79">
            <v>87962033</v>
          </cell>
          <cell r="AO79">
            <v>94021541</v>
          </cell>
          <cell r="AP79">
            <v>94021541</v>
          </cell>
        </row>
        <row r="80">
          <cell r="C80">
            <v>6030</v>
          </cell>
          <cell r="D80" t="str">
            <v>Structured Products</v>
          </cell>
          <cell r="E80" t="str">
            <v>Structured Products</v>
          </cell>
          <cell r="F80">
            <v>0</v>
          </cell>
          <cell r="G80">
            <v>0</v>
          </cell>
          <cell r="H80">
            <v>0</v>
          </cell>
          <cell r="I80">
            <v>0</v>
          </cell>
          <cell r="J80">
            <v>0</v>
          </cell>
          <cell r="K80">
            <v>0</v>
          </cell>
          <cell r="L80">
            <v>0</v>
          </cell>
          <cell r="M80">
            <v>0</v>
          </cell>
          <cell r="N80">
            <v>0</v>
          </cell>
          <cell r="O80">
            <v>1000000</v>
          </cell>
          <cell r="P80">
            <v>1000000</v>
          </cell>
          <cell r="Q80">
            <v>1000000</v>
          </cell>
          <cell r="R80">
            <v>1000000</v>
          </cell>
          <cell r="S80">
            <v>1000000</v>
          </cell>
          <cell r="T80">
            <v>1000000</v>
          </cell>
          <cell r="U80">
            <v>1000000</v>
          </cell>
          <cell r="V80">
            <v>1000000</v>
          </cell>
          <cell r="W80">
            <v>1000000</v>
          </cell>
          <cell r="X80">
            <v>1000000</v>
          </cell>
          <cell r="Y80">
            <v>1000000</v>
          </cell>
          <cell r="Z80">
            <v>1000000</v>
          </cell>
          <cell r="AA80">
            <v>1000000</v>
          </cell>
          <cell r="AB80">
            <v>1000000</v>
          </cell>
          <cell r="AC80">
            <v>1000000</v>
          </cell>
          <cell r="AD80">
            <v>1000000</v>
          </cell>
          <cell r="AE80">
            <v>1033894</v>
          </cell>
          <cell r="AF80">
            <v>1033894</v>
          </cell>
          <cell r="AG80">
            <v>2143956</v>
          </cell>
          <cell r="AH80">
            <v>2143956</v>
          </cell>
          <cell r="AI80">
            <v>3036922</v>
          </cell>
          <cell r="AJ80">
            <v>3036922</v>
          </cell>
          <cell r="AK80">
            <v>2916346</v>
          </cell>
          <cell r="AL80">
            <v>2916346</v>
          </cell>
          <cell r="AM80">
            <v>2941573</v>
          </cell>
          <cell r="AN80">
            <v>2941573</v>
          </cell>
          <cell r="AO80">
            <v>2930229</v>
          </cell>
          <cell r="AP80">
            <v>2930229</v>
          </cell>
        </row>
        <row r="81">
          <cell r="C81">
            <v>6040</v>
          </cell>
          <cell r="D81" t="str">
            <v>Less: Impairment (Stage 1)</v>
          </cell>
          <cell r="E81" t="str">
            <v>Less: Impairment (Stage 1)</v>
          </cell>
          <cell r="F81">
            <v>0</v>
          </cell>
          <cell r="G81">
            <v>-28337</v>
          </cell>
          <cell r="H81">
            <v>-22270</v>
          </cell>
          <cell r="I81">
            <v>-28364</v>
          </cell>
          <cell r="J81">
            <v>-28364</v>
          </cell>
          <cell r="K81">
            <v>-30262</v>
          </cell>
          <cell r="L81">
            <v>-30262</v>
          </cell>
          <cell r="M81">
            <v>-32192</v>
          </cell>
          <cell r="N81">
            <v>-32192</v>
          </cell>
          <cell r="O81">
            <v>-26962</v>
          </cell>
          <cell r="P81">
            <v>-26962</v>
          </cell>
          <cell r="Q81">
            <v>-29609</v>
          </cell>
          <cell r="R81">
            <v>-29609</v>
          </cell>
          <cell r="S81">
            <v>-31008</v>
          </cell>
          <cell r="T81">
            <v>-31008</v>
          </cell>
          <cell r="U81">
            <v>-35068</v>
          </cell>
          <cell r="V81">
            <v>-35068</v>
          </cell>
          <cell r="W81">
            <v>-31824</v>
          </cell>
          <cell r="X81">
            <v>-31824</v>
          </cell>
          <cell r="Y81">
            <v>-34892</v>
          </cell>
          <cell r="Z81">
            <v>-34892</v>
          </cell>
          <cell r="AA81">
            <v>-40670</v>
          </cell>
          <cell r="AB81">
            <v>-40670</v>
          </cell>
          <cell r="AC81">
            <v>-42379</v>
          </cell>
          <cell r="AD81">
            <v>-42379</v>
          </cell>
          <cell r="AE81">
            <v>-43294</v>
          </cell>
          <cell r="AF81">
            <v>-43294</v>
          </cell>
          <cell r="AG81">
            <v>-46175</v>
          </cell>
          <cell r="AH81">
            <v>-46175</v>
          </cell>
          <cell r="AI81">
            <v>-48691</v>
          </cell>
          <cell r="AJ81">
            <v>-48691</v>
          </cell>
          <cell r="AK81">
            <v>-64972</v>
          </cell>
          <cell r="AL81">
            <v>-64972</v>
          </cell>
          <cell r="AM81">
            <v>-70234</v>
          </cell>
          <cell r="AN81">
            <v>-70234</v>
          </cell>
          <cell r="AO81">
            <v>-59249</v>
          </cell>
          <cell r="AP81">
            <v>-59249</v>
          </cell>
        </row>
        <row r="82">
          <cell r="C82">
            <v>6050</v>
          </cell>
          <cell r="D82" t="str">
            <v>Total investments held at amortized cost</v>
          </cell>
          <cell r="E82" t="str">
            <v>Total investments held at amortized cost</v>
          </cell>
          <cell r="F82">
            <v>34058008</v>
          </cell>
          <cell r="G82">
            <v>39844765</v>
          </cell>
          <cell r="H82">
            <v>42943087</v>
          </cell>
          <cell r="I82">
            <v>44612444</v>
          </cell>
          <cell r="J82">
            <v>44612444</v>
          </cell>
          <cell r="K82">
            <v>46960057</v>
          </cell>
          <cell r="L82">
            <v>46960057</v>
          </cell>
          <cell r="M82">
            <v>49529492</v>
          </cell>
          <cell r="N82">
            <v>49529492</v>
          </cell>
          <cell r="O82">
            <v>49117511</v>
          </cell>
          <cell r="P82">
            <v>49117511</v>
          </cell>
          <cell r="Q82">
            <v>57879465</v>
          </cell>
          <cell r="R82">
            <v>57879465</v>
          </cell>
          <cell r="S82">
            <v>61386712</v>
          </cell>
          <cell r="T82">
            <v>61386712</v>
          </cell>
          <cell r="U82">
            <v>67684521</v>
          </cell>
          <cell r="V82">
            <v>67684521</v>
          </cell>
          <cell r="W82">
            <v>71682766</v>
          </cell>
          <cell r="X82">
            <v>71682766</v>
          </cell>
          <cell r="Y82">
            <v>81235462</v>
          </cell>
          <cell r="Z82">
            <v>81235462</v>
          </cell>
          <cell r="AA82">
            <v>87292014</v>
          </cell>
          <cell r="AB82">
            <v>87292014</v>
          </cell>
          <cell r="AC82">
            <v>91636088</v>
          </cell>
          <cell r="AD82">
            <v>91636088</v>
          </cell>
          <cell r="AE82">
            <v>94295640</v>
          </cell>
          <cell r="AF82">
            <v>94295640</v>
          </cell>
          <cell r="AG82">
            <v>104783868</v>
          </cell>
          <cell r="AH82">
            <v>104783868</v>
          </cell>
          <cell r="AI82">
            <v>109093084</v>
          </cell>
          <cell r="AJ82">
            <v>109093084</v>
          </cell>
          <cell r="AK82">
            <v>109017082</v>
          </cell>
          <cell r="AL82">
            <v>109017082</v>
          </cell>
          <cell r="AM82">
            <v>110901325</v>
          </cell>
          <cell r="AN82">
            <v>110901325</v>
          </cell>
          <cell r="AO82">
            <v>116678161</v>
          </cell>
          <cell r="AP82">
            <v>116678161</v>
          </cell>
        </row>
        <row r="83">
          <cell r="C83">
            <v>6060</v>
          </cell>
          <cell r="D83" t="str">
            <v>Mutual funds</v>
          </cell>
          <cell r="E83" t="str">
            <v>Mutual funds</v>
          </cell>
          <cell r="F83">
            <v>389193</v>
          </cell>
          <cell r="G83">
            <v>1141584</v>
          </cell>
          <cell r="H83">
            <v>1230711</v>
          </cell>
          <cell r="I83">
            <v>2147113</v>
          </cell>
          <cell r="J83">
            <v>2147113</v>
          </cell>
          <cell r="K83">
            <v>2326465</v>
          </cell>
          <cell r="L83">
            <v>2326465</v>
          </cell>
          <cell r="M83">
            <v>2402294</v>
          </cell>
          <cell r="N83">
            <v>2402294</v>
          </cell>
          <cell r="O83">
            <v>2545864</v>
          </cell>
          <cell r="P83">
            <v>2545864</v>
          </cell>
          <cell r="Q83">
            <v>2751012</v>
          </cell>
          <cell r="R83">
            <v>2751012</v>
          </cell>
          <cell r="S83">
            <v>2499459</v>
          </cell>
          <cell r="T83">
            <v>2499459</v>
          </cell>
          <cell r="U83">
            <v>2347579</v>
          </cell>
          <cell r="V83">
            <v>2347579</v>
          </cell>
          <cell r="W83">
            <v>2650605</v>
          </cell>
          <cell r="X83">
            <v>2650605</v>
          </cell>
          <cell r="Y83">
            <v>2830629</v>
          </cell>
          <cell r="Z83">
            <v>2830629</v>
          </cell>
          <cell r="AA83">
            <v>2977017</v>
          </cell>
          <cell r="AB83">
            <v>2977017</v>
          </cell>
          <cell r="AC83">
            <v>2963536</v>
          </cell>
          <cell r="AD83">
            <v>2963536</v>
          </cell>
          <cell r="AE83">
            <v>2214056</v>
          </cell>
          <cell r="AF83">
            <v>2214056</v>
          </cell>
          <cell r="AG83">
            <v>2313671</v>
          </cell>
          <cell r="AH83">
            <v>2313671</v>
          </cell>
          <cell r="AI83">
            <v>2234936</v>
          </cell>
          <cell r="AJ83">
            <v>2234936</v>
          </cell>
          <cell r="AK83">
            <v>2236254</v>
          </cell>
          <cell r="AL83">
            <v>2236254</v>
          </cell>
          <cell r="AM83">
            <v>2525681</v>
          </cell>
          <cell r="AN83">
            <v>2525681</v>
          </cell>
          <cell r="AO83">
            <v>2581096</v>
          </cell>
          <cell r="AP83">
            <v>2581096</v>
          </cell>
        </row>
        <row r="84">
          <cell r="C84">
            <v>6070</v>
          </cell>
          <cell r="D84" t="str">
            <v>Structured Products</v>
          </cell>
          <cell r="E84" t="str">
            <v>Structured Products</v>
          </cell>
          <cell r="F84">
            <v>23487</v>
          </cell>
          <cell r="G84">
            <v>0</v>
          </cell>
          <cell r="H84">
            <v>0</v>
          </cell>
          <cell r="I84">
            <v>0</v>
          </cell>
          <cell r="J84">
            <v>0</v>
          </cell>
          <cell r="K84">
            <v>0</v>
          </cell>
          <cell r="L84">
            <v>0</v>
          </cell>
          <cell r="M84">
            <v>0</v>
          </cell>
          <cell r="N84">
            <v>0</v>
          </cell>
          <cell r="O84">
            <v>1502525</v>
          </cell>
          <cell r="P84">
            <v>1502525</v>
          </cell>
          <cell r="Q84">
            <v>1505906</v>
          </cell>
          <cell r="R84">
            <v>1505906</v>
          </cell>
          <cell r="S84">
            <v>1498644</v>
          </cell>
          <cell r="T84">
            <v>1498644</v>
          </cell>
          <cell r="U84">
            <v>1498644</v>
          </cell>
          <cell r="V84">
            <v>1498644</v>
          </cell>
          <cell r="W84">
            <v>788765</v>
          </cell>
          <cell r="X84">
            <v>788765</v>
          </cell>
          <cell r="Y84">
            <v>766852</v>
          </cell>
          <cell r="Z84">
            <v>766852</v>
          </cell>
          <cell r="AA84">
            <v>728141</v>
          </cell>
          <cell r="AB84">
            <v>728141</v>
          </cell>
          <cell r="AC84">
            <v>699809</v>
          </cell>
          <cell r="AD84">
            <v>699809</v>
          </cell>
          <cell r="AE84">
            <v>737551</v>
          </cell>
          <cell r="AF84">
            <v>737551</v>
          </cell>
          <cell r="AG84">
            <v>647891</v>
          </cell>
          <cell r="AH84">
            <v>647891</v>
          </cell>
          <cell r="AI84">
            <v>148891</v>
          </cell>
          <cell r="AJ84">
            <v>148891</v>
          </cell>
          <cell r="AK84">
            <v>137430</v>
          </cell>
          <cell r="AL84">
            <v>137430</v>
          </cell>
          <cell r="AM84">
            <v>785242</v>
          </cell>
          <cell r="AN84">
            <v>785242</v>
          </cell>
          <cell r="AO84">
            <v>1389330</v>
          </cell>
          <cell r="AP84">
            <v>1389330</v>
          </cell>
        </row>
        <row r="85">
          <cell r="C85">
            <v>6080</v>
          </cell>
          <cell r="D85" t="str">
            <v>Sukuk</v>
          </cell>
          <cell r="E85" t="str">
            <v>Sukuk</v>
          </cell>
          <cell r="F85">
            <v>0</v>
          </cell>
          <cell r="G85">
            <v>800000</v>
          </cell>
          <cell r="H85">
            <v>800000</v>
          </cell>
          <cell r="I85">
            <v>800000</v>
          </cell>
          <cell r="J85">
            <v>800000</v>
          </cell>
          <cell r="K85">
            <v>1111712</v>
          </cell>
          <cell r="L85">
            <v>1111712</v>
          </cell>
          <cell r="M85">
            <v>1767712</v>
          </cell>
          <cell r="N85">
            <v>1767712</v>
          </cell>
          <cell r="O85">
            <v>2588595</v>
          </cell>
          <cell r="P85">
            <v>2588595</v>
          </cell>
          <cell r="Q85">
            <v>422758</v>
          </cell>
          <cell r="R85">
            <v>422758</v>
          </cell>
          <cell r="S85">
            <v>3216072</v>
          </cell>
          <cell r="T85">
            <v>3216072</v>
          </cell>
          <cell r="U85">
            <v>3644408</v>
          </cell>
          <cell r="V85">
            <v>3644408</v>
          </cell>
          <cell r="W85">
            <v>32680</v>
          </cell>
          <cell r="X85">
            <v>32680</v>
          </cell>
          <cell r="Y85">
            <v>11817</v>
          </cell>
          <cell r="Z85">
            <v>11817</v>
          </cell>
          <cell r="AA85">
            <v>32315</v>
          </cell>
          <cell r="AB85">
            <v>32315</v>
          </cell>
          <cell r="AC85">
            <v>69803</v>
          </cell>
          <cell r="AD85">
            <v>69803</v>
          </cell>
          <cell r="AE85">
            <v>159591</v>
          </cell>
          <cell r="AF85">
            <v>159591</v>
          </cell>
          <cell r="AG85">
            <v>94091</v>
          </cell>
          <cell r="AH85">
            <v>94091</v>
          </cell>
          <cell r="AI85">
            <v>139350</v>
          </cell>
          <cell r="AJ85">
            <v>139350</v>
          </cell>
          <cell r="AK85">
            <v>717153</v>
          </cell>
          <cell r="AL85">
            <v>717153</v>
          </cell>
          <cell r="AM85">
            <v>122374</v>
          </cell>
          <cell r="AN85">
            <v>122374</v>
          </cell>
          <cell r="AO85">
            <v>68404</v>
          </cell>
          <cell r="AP85">
            <v>68404</v>
          </cell>
        </row>
        <row r="86">
          <cell r="C86">
            <v>6081</v>
          </cell>
          <cell r="D86" t="str">
            <v>Equity investments</v>
          </cell>
          <cell r="E86" t="str">
            <v>Equity investments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156613</v>
          </cell>
          <cell r="AF86">
            <v>156613</v>
          </cell>
          <cell r="AG86">
            <v>210202</v>
          </cell>
          <cell r="AH86">
            <v>210202</v>
          </cell>
          <cell r="AI86">
            <v>268719</v>
          </cell>
          <cell r="AJ86">
            <v>268719</v>
          </cell>
          <cell r="AK86">
            <v>127372</v>
          </cell>
          <cell r="AL86">
            <v>127372</v>
          </cell>
          <cell r="AM86">
            <v>118803</v>
          </cell>
          <cell r="AN86">
            <v>118803</v>
          </cell>
          <cell r="AO86">
            <v>146728</v>
          </cell>
          <cell r="AP86">
            <v>146728</v>
          </cell>
        </row>
        <row r="87">
          <cell r="C87">
            <v>6090</v>
          </cell>
          <cell r="D87" t="str">
            <v>Total investments held as FVSI</v>
          </cell>
          <cell r="E87" t="str">
            <v>Total FVIS investments</v>
          </cell>
          <cell r="F87">
            <v>412680</v>
          </cell>
          <cell r="G87">
            <v>1941584</v>
          </cell>
          <cell r="H87">
            <v>2030711</v>
          </cell>
          <cell r="I87">
            <v>2947113</v>
          </cell>
          <cell r="J87">
            <v>2947113</v>
          </cell>
          <cell r="K87">
            <v>3438177</v>
          </cell>
          <cell r="L87">
            <v>3438177</v>
          </cell>
          <cell r="M87">
            <v>4170006</v>
          </cell>
          <cell r="N87">
            <v>4170006</v>
          </cell>
          <cell r="O87">
            <v>6636984</v>
          </cell>
          <cell r="P87">
            <v>6636984</v>
          </cell>
          <cell r="Q87">
            <v>4679676</v>
          </cell>
          <cell r="R87">
            <v>4679676</v>
          </cell>
          <cell r="S87">
            <v>7214175</v>
          </cell>
          <cell r="T87">
            <v>7214175</v>
          </cell>
          <cell r="U87">
            <v>7490631</v>
          </cell>
          <cell r="V87">
            <v>7490631</v>
          </cell>
          <cell r="W87">
            <v>3472050</v>
          </cell>
          <cell r="X87">
            <v>3472050</v>
          </cell>
          <cell r="Y87">
            <v>3609298</v>
          </cell>
          <cell r="Z87">
            <v>3609298</v>
          </cell>
          <cell r="AA87">
            <v>3737473</v>
          </cell>
          <cell r="AB87">
            <v>3737473</v>
          </cell>
          <cell r="AC87">
            <v>3733148</v>
          </cell>
          <cell r="AD87">
            <v>3733148</v>
          </cell>
          <cell r="AE87">
            <v>3267811</v>
          </cell>
          <cell r="AF87">
            <v>3267811</v>
          </cell>
          <cell r="AG87">
            <v>3265855</v>
          </cell>
          <cell r="AH87">
            <v>3265855</v>
          </cell>
          <cell r="AI87">
            <v>2791896</v>
          </cell>
          <cell r="AJ87">
            <v>2791896</v>
          </cell>
          <cell r="AK87">
            <v>3218209</v>
          </cell>
          <cell r="AL87">
            <v>3218209</v>
          </cell>
          <cell r="AM87">
            <v>3552100</v>
          </cell>
          <cell r="AN87">
            <v>3552100</v>
          </cell>
          <cell r="AO87">
            <v>4185558</v>
          </cell>
          <cell r="AP87">
            <v>4185558</v>
          </cell>
        </row>
        <row r="88">
          <cell r="C88">
            <v>6100</v>
          </cell>
          <cell r="D88" t="str">
            <v>Equity investments</v>
          </cell>
          <cell r="E88" t="str">
            <v>Equity</v>
          </cell>
          <cell r="F88">
            <v>771293</v>
          </cell>
          <cell r="G88">
            <v>1103463</v>
          </cell>
          <cell r="H88">
            <v>1672597</v>
          </cell>
          <cell r="I88">
            <v>1901378</v>
          </cell>
          <cell r="J88">
            <v>1901378</v>
          </cell>
          <cell r="K88">
            <v>2345059</v>
          </cell>
          <cell r="L88">
            <v>2345059</v>
          </cell>
          <cell r="M88">
            <v>3193278</v>
          </cell>
          <cell r="N88">
            <v>3193278</v>
          </cell>
          <cell r="O88">
            <v>3687266</v>
          </cell>
          <cell r="P88">
            <v>3687266</v>
          </cell>
          <cell r="Q88">
            <v>4176799</v>
          </cell>
          <cell r="R88">
            <v>4176799</v>
          </cell>
          <cell r="S88">
            <v>4493692</v>
          </cell>
          <cell r="T88">
            <v>4493692</v>
          </cell>
          <cell r="U88">
            <v>4967846</v>
          </cell>
          <cell r="V88">
            <v>4967846</v>
          </cell>
          <cell r="W88">
            <v>5148946</v>
          </cell>
          <cell r="X88">
            <v>5148946</v>
          </cell>
          <cell r="Y88">
            <v>6668478</v>
          </cell>
          <cell r="Z88">
            <v>6668478</v>
          </cell>
          <cell r="AA88">
            <v>3406697</v>
          </cell>
          <cell r="AB88">
            <v>3406697</v>
          </cell>
          <cell r="AC88">
            <v>3547229</v>
          </cell>
          <cell r="AD88">
            <v>3547229</v>
          </cell>
          <cell r="AE88">
            <v>1517874</v>
          </cell>
          <cell r="AF88">
            <v>1517874</v>
          </cell>
          <cell r="AG88">
            <v>1861988</v>
          </cell>
          <cell r="AH88">
            <v>1861988</v>
          </cell>
          <cell r="AI88">
            <v>2376918</v>
          </cell>
          <cell r="AJ88">
            <v>2376918</v>
          </cell>
          <cell r="AK88">
            <v>2569440</v>
          </cell>
          <cell r="AL88">
            <v>2569440</v>
          </cell>
          <cell r="AM88">
            <v>3574700</v>
          </cell>
          <cell r="AN88">
            <v>3574700</v>
          </cell>
          <cell r="AO88">
            <v>4088678</v>
          </cell>
          <cell r="AP88">
            <v>4088678</v>
          </cell>
        </row>
        <row r="89">
          <cell r="C89">
            <v>6101</v>
          </cell>
          <cell r="D89" t="str">
            <v>Structured Products</v>
          </cell>
          <cell r="E89" t="str">
            <v>Structured Products</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111438</v>
          </cell>
          <cell r="AF89">
            <v>111438</v>
          </cell>
          <cell r="AG89">
            <v>1086616</v>
          </cell>
          <cell r="AH89">
            <v>1086616</v>
          </cell>
          <cell r="AI89">
            <v>1089893</v>
          </cell>
          <cell r="AJ89">
            <v>1089893</v>
          </cell>
          <cell r="AK89">
            <v>1044329</v>
          </cell>
          <cell r="AL89">
            <v>1044329</v>
          </cell>
          <cell r="AM89">
            <v>1106286</v>
          </cell>
          <cell r="AN89">
            <v>1106286</v>
          </cell>
          <cell r="AO89">
            <v>1102068</v>
          </cell>
          <cell r="AP89">
            <v>1102068</v>
          </cell>
        </row>
        <row r="90">
          <cell r="C90">
            <v>6110</v>
          </cell>
          <cell r="D90" t="str">
            <v>Sukuk</v>
          </cell>
          <cell r="E90" t="str">
            <v>Sukuk</v>
          </cell>
          <cell r="F90">
            <v>1034286</v>
          </cell>
          <cell r="G90">
            <v>0</v>
          </cell>
          <cell r="H90">
            <v>0</v>
          </cell>
          <cell r="I90">
            <v>0</v>
          </cell>
          <cell r="J90">
            <v>0</v>
          </cell>
          <cell r="K90">
            <v>0</v>
          </cell>
          <cell r="L90">
            <v>0</v>
          </cell>
          <cell r="M90">
            <v>0</v>
          </cell>
          <cell r="N90">
            <v>0</v>
          </cell>
          <cell r="O90">
            <v>604332</v>
          </cell>
          <cell r="P90">
            <v>604332</v>
          </cell>
          <cell r="Q90">
            <v>982218</v>
          </cell>
          <cell r="R90">
            <v>982218</v>
          </cell>
          <cell r="S90">
            <v>1107388</v>
          </cell>
          <cell r="T90">
            <v>1107388</v>
          </cell>
          <cell r="U90">
            <v>1619177</v>
          </cell>
          <cell r="V90">
            <v>1619177</v>
          </cell>
          <cell r="W90">
            <v>3834641</v>
          </cell>
          <cell r="X90">
            <v>3834641</v>
          </cell>
          <cell r="Y90">
            <v>1936830</v>
          </cell>
          <cell r="Z90">
            <v>1936830</v>
          </cell>
          <cell r="AA90">
            <v>1854815</v>
          </cell>
          <cell r="AB90">
            <v>1854815</v>
          </cell>
          <cell r="AC90">
            <v>2084946</v>
          </cell>
          <cell r="AD90">
            <v>2084946</v>
          </cell>
          <cell r="AE90">
            <v>2132880</v>
          </cell>
          <cell r="AF90">
            <v>2132880</v>
          </cell>
          <cell r="AG90">
            <v>2927705</v>
          </cell>
          <cell r="AH90">
            <v>2927705</v>
          </cell>
          <cell r="AI90">
            <v>5196943</v>
          </cell>
          <cell r="AJ90">
            <v>5196943</v>
          </cell>
          <cell r="AK90">
            <v>11951037</v>
          </cell>
          <cell r="AL90">
            <v>11951037</v>
          </cell>
          <cell r="AM90">
            <v>14242998</v>
          </cell>
          <cell r="AN90">
            <v>14242998</v>
          </cell>
          <cell r="AO90">
            <v>16019023</v>
          </cell>
          <cell r="AP90">
            <v>16019023</v>
          </cell>
        </row>
        <row r="91">
          <cell r="C91">
            <v>6111</v>
          </cell>
          <cell r="D91" t="str">
            <v>Less: Impairment</v>
          </cell>
          <cell r="E91" t="str">
            <v>Less: Impairment</v>
          </cell>
          <cell r="F91">
            <v>0</v>
          </cell>
          <cell r="G91">
            <v>0</v>
          </cell>
          <cell r="H91">
            <v>0</v>
          </cell>
          <cell r="I91">
            <v>0</v>
          </cell>
          <cell r="J91">
            <v>0</v>
          </cell>
          <cell r="K91">
            <v>0</v>
          </cell>
          <cell r="L91">
            <v>0</v>
          </cell>
          <cell r="M91">
            <v>0</v>
          </cell>
          <cell r="N91">
            <v>0</v>
          </cell>
          <cell r="O91">
            <v>0</v>
          </cell>
          <cell r="P91">
            <v>0</v>
          </cell>
          <cell r="Q91">
            <v>-178</v>
          </cell>
          <cell r="R91">
            <v>-178</v>
          </cell>
          <cell r="S91">
            <v>0</v>
          </cell>
          <cell r="T91">
            <v>0</v>
          </cell>
          <cell r="U91">
            <v>0</v>
          </cell>
          <cell r="V91">
            <v>0</v>
          </cell>
          <cell r="W91">
            <v>-261</v>
          </cell>
          <cell r="X91">
            <v>-261</v>
          </cell>
          <cell r="Y91">
            <v>-374</v>
          </cell>
          <cell r="Z91">
            <v>-374</v>
          </cell>
          <cell r="AA91">
            <v>-235</v>
          </cell>
          <cell r="AB91">
            <v>-235</v>
          </cell>
          <cell r="AC91">
            <v>-228</v>
          </cell>
          <cell r="AD91">
            <v>-228</v>
          </cell>
          <cell r="AE91">
            <v>-218</v>
          </cell>
          <cell r="AF91">
            <v>-218</v>
          </cell>
          <cell r="AG91">
            <v>-295</v>
          </cell>
          <cell r="AH91">
            <v>-295</v>
          </cell>
          <cell r="AI91">
            <v>-583</v>
          </cell>
          <cell r="AJ91">
            <v>-583</v>
          </cell>
          <cell r="AK91">
            <v>-1856</v>
          </cell>
          <cell r="AL91">
            <v>-1856</v>
          </cell>
          <cell r="AM91">
            <v>-1844</v>
          </cell>
          <cell r="AN91">
            <v>-1844</v>
          </cell>
          <cell r="AO91">
            <v>-1742</v>
          </cell>
          <cell r="AP91">
            <v>-1742</v>
          </cell>
        </row>
        <row r="92">
          <cell r="C92">
            <v>6120</v>
          </cell>
          <cell r="D92" t="str">
            <v>Total FVOCI investments</v>
          </cell>
          <cell r="E92" t="str">
            <v>Total FVOCI investments</v>
          </cell>
          <cell r="F92">
            <v>1805579</v>
          </cell>
          <cell r="G92">
            <v>1103463</v>
          </cell>
          <cell r="H92">
            <v>1672597</v>
          </cell>
          <cell r="I92">
            <v>1901378</v>
          </cell>
          <cell r="J92">
            <v>1901378</v>
          </cell>
          <cell r="K92">
            <v>2345059</v>
          </cell>
          <cell r="L92">
            <v>2345059</v>
          </cell>
          <cell r="M92">
            <v>3193278</v>
          </cell>
          <cell r="N92">
            <v>3193278</v>
          </cell>
          <cell r="O92">
            <v>4291598</v>
          </cell>
          <cell r="P92">
            <v>4291598</v>
          </cell>
          <cell r="Q92">
            <v>5158839</v>
          </cell>
          <cell r="R92">
            <v>5158839</v>
          </cell>
          <cell r="S92">
            <v>5601080</v>
          </cell>
          <cell r="T92">
            <v>5601080</v>
          </cell>
          <cell r="U92">
            <v>6587023</v>
          </cell>
          <cell r="V92">
            <v>6587023</v>
          </cell>
          <cell r="W92">
            <v>8983326</v>
          </cell>
          <cell r="X92">
            <v>8983326</v>
          </cell>
          <cell r="Y92">
            <v>8604934</v>
          </cell>
          <cell r="Z92">
            <v>8604934</v>
          </cell>
          <cell r="AA92">
            <v>5261277</v>
          </cell>
          <cell r="AB92">
            <v>5261277</v>
          </cell>
          <cell r="AC92">
            <v>5631947</v>
          </cell>
          <cell r="AD92">
            <v>5631947</v>
          </cell>
          <cell r="AE92">
            <v>3761974</v>
          </cell>
          <cell r="AF92">
            <v>3761974</v>
          </cell>
          <cell r="AG92">
            <v>5876014</v>
          </cell>
          <cell r="AH92">
            <v>5876014</v>
          </cell>
          <cell r="AI92">
            <v>8663171</v>
          </cell>
          <cell r="AJ92">
            <v>8663171</v>
          </cell>
          <cell r="AK92">
            <v>15562950</v>
          </cell>
          <cell r="AL92">
            <v>15562950</v>
          </cell>
          <cell r="AM92">
            <v>18922140</v>
          </cell>
          <cell r="AN92">
            <v>18922140</v>
          </cell>
          <cell r="AO92">
            <v>21208027</v>
          </cell>
          <cell r="AP92">
            <v>21208027</v>
          </cell>
        </row>
        <row r="93">
          <cell r="C93">
            <v>6130</v>
          </cell>
          <cell r="D93" t="str">
            <v>Investments</v>
          </cell>
          <cell r="E93" t="str">
            <v>Investments, net</v>
          </cell>
          <cell r="F93">
            <v>36276267</v>
          </cell>
          <cell r="G93">
            <v>42889812</v>
          </cell>
          <cell r="H93">
            <v>46646395</v>
          </cell>
          <cell r="I93">
            <v>49460935</v>
          </cell>
          <cell r="J93">
            <v>49460935</v>
          </cell>
          <cell r="K93">
            <v>52743293</v>
          </cell>
          <cell r="L93">
            <v>52743293</v>
          </cell>
          <cell r="M93">
            <v>56892776</v>
          </cell>
          <cell r="N93">
            <v>56892776</v>
          </cell>
          <cell r="O93">
            <v>60046093</v>
          </cell>
          <cell r="P93">
            <v>60046093</v>
          </cell>
          <cell r="Q93">
            <v>67717980</v>
          </cell>
          <cell r="R93">
            <v>67717980</v>
          </cell>
          <cell r="S93">
            <v>74201967</v>
          </cell>
          <cell r="T93">
            <v>74201967</v>
          </cell>
          <cell r="U93">
            <v>81762175</v>
          </cell>
          <cell r="V93">
            <v>81762175</v>
          </cell>
          <cell r="W93">
            <v>84138142</v>
          </cell>
          <cell r="X93">
            <v>84138142</v>
          </cell>
          <cell r="Y93">
            <v>93449694</v>
          </cell>
          <cell r="Z93">
            <v>93449694</v>
          </cell>
          <cell r="AA93">
            <v>96290764</v>
          </cell>
          <cell r="AB93">
            <v>96290764</v>
          </cell>
          <cell r="AC93">
            <v>101001183</v>
          </cell>
          <cell r="AD93">
            <v>101001183</v>
          </cell>
          <cell r="AE93">
            <v>101325425</v>
          </cell>
          <cell r="AF93">
            <v>101325425</v>
          </cell>
          <cell r="AG93">
            <v>113925737</v>
          </cell>
          <cell r="AH93">
            <v>113925737</v>
          </cell>
          <cell r="AI93">
            <v>120548151</v>
          </cell>
          <cell r="AJ93">
            <v>120548151</v>
          </cell>
          <cell r="AK93">
            <v>127798241</v>
          </cell>
          <cell r="AL93">
            <v>127798241</v>
          </cell>
          <cell r="AM93">
            <v>133375565</v>
          </cell>
          <cell r="AN93">
            <v>133375565</v>
          </cell>
          <cell r="AO93">
            <v>142071746</v>
          </cell>
          <cell r="AP93">
            <v>142071746</v>
          </cell>
        </row>
        <row r="94">
          <cell r="C94">
            <v>6140</v>
          </cell>
          <cell r="E94" t="str">
            <v>Domestic Investments</v>
          </cell>
          <cell r="AG94">
            <v>97454592</v>
          </cell>
          <cell r="AH94">
            <v>97454592</v>
          </cell>
          <cell r="AI94">
            <v>102981868</v>
          </cell>
          <cell r="AJ94">
            <v>102981868</v>
          </cell>
          <cell r="AK94">
            <v>107469786</v>
          </cell>
          <cell r="AL94">
            <v>107469786</v>
          </cell>
          <cell r="AM94">
            <v>112815699</v>
          </cell>
          <cell r="AN94">
            <v>112815699</v>
          </cell>
          <cell r="AO94">
            <v>120169533</v>
          </cell>
          <cell r="AP94">
            <v>120169533</v>
          </cell>
        </row>
        <row r="95">
          <cell r="C95">
            <v>6150</v>
          </cell>
          <cell r="E95" t="str">
            <v>International Investments</v>
          </cell>
          <cell r="AG95">
            <v>16471145</v>
          </cell>
          <cell r="AH95">
            <v>16471145</v>
          </cell>
          <cell r="AI95">
            <v>17566283</v>
          </cell>
          <cell r="AJ95">
            <v>17566283</v>
          </cell>
          <cell r="AK95">
            <v>20328455</v>
          </cell>
          <cell r="AL95">
            <v>20328455</v>
          </cell>
          <cell r="AM95">
            <v>20559866</v>
          </cell>
          <cell r="AN95">
            <v>20559866</v>
          </cell>
          <cell r="AO95">
            <v>21902213</v>
          </cell>
          <cell r="AP95">
            <v>21902213</v>
          </cell>
        </row>
        <row r="96">
          <cell r="C96">
            <v>6160</v>
          </cell>
          <cell r="E96" t="str">
            <v>Fixed-rate Sukuk</v>
          </cell>
          <cell r="AI96">
            <v>82898027</v>
          </cell>
          <cell r="AJ96">
            <v>82898027</v>
          </cell>
          <cell r="AK96">
            <v>91531214</v>
          </cell>
          <cell r="AL96">
            <v>91531214</v>
          </cell>
          <cell r="AM96">
            <v>94532294</v>
          </cell>
          <cell r="AN96">
            <v>94532294</v>
          </cell>
          <cell r="AO96">
            <v>102193731</v>
          </cell>
          <cell r="AP96">
            <v>102193731</v>
          </cell>
        </row>
        <row r="97">
          <cell r="C97">
            <v>6170</v>
          </cell>
          <cell r="E97" t="str">
            <v>Floating-rate Sukuk</v>
          </cell>
          <cell r="AI97">
            <v>28420110</v>
          </cell>
          <cell r="AJ97">
            <v>28420110</v>
          </cell>
          <cell r="AK97">
            <v>26656133</v>
          </cell>
          <cell r="AL97">
            <v>26656133</v>
          </cell>
          <cell r="AM97">
            <v>27790986</v>
          </cell>
          <cell r="AN97">
            <v>27790986</v>
          </cell>
          <cell r="AO97">
            <v>27639886</v>
          </cell>
          <cell r="AP97">
            <v>27639886</v>
          </cell>
        </row>
        <row r="98">
          <cell r="C98">
            <v>6180</v>
          </cell>
          <cell r="E98" t="str">
            <v>Structured Products</v>
          </cell>
          <cell r="AI98">
            <v>4275706</v>
          </cell>
          <cell r="AJ98">
            <v>4275706</v>
          </cell>
          <cell r="AK98">
            <v>4677828</v>
          </cell>
          <cell r="AL98">
            <v>4677828</v>
          </cell>
          <cell r="AM98">
            <v>4833101</v>
          </cell>
          <cell r="AN98">
            <v>4833101</v>
          </cell>
          <cell r="AO98">
            <v>5421627</v>
          </cell>
          <cell r="AP98">
            <v>5421627</v>
          </cell>
        </row>
        <row r="99">
          <cell r="C99">
            <v>6190</v>
          </cell>
          <cell r="E99" t="str">
            <v>Equity and Mutual Funds</v>
          </cell>
          <cell r="AI99">
            <v>4954308</v>
          </cell>
          <cell r="AJ99">
            <v>4954308</v>
          </cell>
          <cell r="AK99">
            <v>4933066</v>
          </cell>
          <cell r="AL99">
            <v>4933066</v>
          </cell>
          <cell r="AM99">
            <v>6219184</v>
          </cell>
          <cell r="AN99">
            <v>6219184</v>
          </cell>
          <cell r="AO99">
            <v>6816502</v>
          </cell>
          <cell r="AP99">
            <v>6816502</v>
          </cell>
        </row>
        <row r="100">
          <cell r="C100">
            <v>7000</v>
          </cell>
          <cell r="D100" t="str">
            <v>Investment in an associate</v>
          </cell>
          <cell r="E100" t="str">
            <v>Investment in an associate</v>
          </cell>
          <cell r="F100">
            <v>124825</v>
          </cell>
          <cell r="G100">
            <v>172753</v>
          </cell>
          <cell r="H100">
            <v>196235</v>
          </cell>
          <cell r="I100">
            <v>196924</v>
          </cell>
          <cell r="J100">
            <v>196924</v>
          </cell>
          <cell r="K100">
            <v>193881</v>
          </cell>
          <cell r="L100">
            <v>193881</v>
          </cell>
          <cell r="M100">
            <v>218622</v>
          </cell>
          <cell r="N100">
            <v>218622</v>
          </cell>
          <cell r="O100">
            <v>239179</v>
          </cell>
          <cell r="P100">
            <v>239179</v>
          </cell>
          <cell r="Q100">
            <v>250286</v>
          </cell>
          <cell r="R100">
            <v>250286</v>
          </cell>
          <cell r="S100">
            <v>0</v>
          </cell>
          <cell r="T100">
            <v>0</v>
          </cell>
          <cell r="U100">
            <v>0</v>
          </cell>
          <cell r="V100">
            <v>0</v>
          </cell>
          <cell r="W100">
            <v>295253</v>
          </cell>
          <cell r="X100">
            <v>295253</v>
          </cell>
          <cell r="Y100">
            <v>308514</v>
          </cell>
          <cell r="Z100">
            <v>308514</v>
          </cell>
          <cell r="AA100">
            <v>327439</v>
          </cell>
          <cell r="AB100">
            <v>327439</v>
          </cell>
          <cell r="AC100">
            <v>806342</v>
          </cell>
          <cell r="AD100">
            <v>806342</v>
          </cell>
          <cell r="AE100">
            <v>820717</v>
          </cell>
          <cell r="AF100">
            <v>820717</v>
          </cell>
          <cell r="AG100">
            <v>811017</v>
          </cell>
          <cell r="AH100">
            <v>811017</v>
          </cell>
          <cell r="AI100">
            <v>871701</v>
          </cell>
          <cell r="AJ100">
            <v>871701</v>
          </cell>
          <cell r="AK100">
            <v>901783</v>
          </cell>
          <cell r="AL100">
            <v>901783</v>
          </cell>
          <cell r="AM100">
            <v>923046</v>
          </cell>
          <cell r="AN100">
            <v>923046</v>
          </cell>
          <cell r="AO100">
            <v>967907</v>
          </cell>
          <cell r="AP100">
            <v>967907</v>
          </cell>
        </row>
        <row r="101">
          <cell r="C101">
            <v>7010</v>
          </cell>
          <cell r="D101" t="str">
            <v>Murabaha with Saudi Government and SAMA</v>
          </cell>
          <cell r="E101" t="str">
            <v>Murabaha with Saudi Government and SAMA</v>
          </cell>
          <cell r="F101">
            <v>23452869</v>
          </cell>
          <cell r="G101">
            <v>22477145</v>
          </cell>
          <cell r="H101">
            <v>24991978</v>
          </cell>
          <cell r="I101">
            <v>25041765</v>
          </cell>
          <cell r="J101">
            <v>25041765</v>
          </cell>
          <cell r="K101">
            <v>25281831</v>
          </cell>
          <cell r="L101">
            <v>25281831</v>
          </cell>
          <cell r="M101">
            <v>25364916</v>
          </cell>
          <cell r="N101">
            <v>25364916</v>
          </cell>
          <cell r="O101">
            <v>22904021</v>
          </cell>
          <cell r="P101">
            <v>22904021</v>
          </cell>
          <cell r="Q101">
            <v>22601320</v>
          </cell>
          <cell r="R101">
            <v>22601320</v>
          </cell>
          <cell r="S101">
            <v>22654808</v>
          </cell>
          <cell r="T101">
            <v>22654808</v>
          </cell>
          <cell r="U101">
            <v>22646364</v>
          </cell>
          <cell r="V101">
            <v>22646364</v>
          </cell>
          <cell r="W101">
            <v>22611987</v>
          </cell>
          <cell r="X101">
            <v>22611987</v>
          </cell>
          <cell r="Y101">
            <v>22641457</v>
          </cell>
          <cell r="Z101">
            <v>22641457</v>
          </cell>
          <cell r="AA101">
            <v>22670009</v>
          </cell>
          <cell r="AB101">
            <v>22670009</v>
          </cell>
          <cell r="AC101">
            <v>22691942</v>
          </cell>
          <cell r="AD101">
            <v>22691942</v>
          </cell>
          <cell r="AE101">
            <v>22696693</v>
          </cell>
          <cell r="AF101">
            <v>22696693</v>
          </cell>
          <cell r="AG101">
            <v>22053080</v>
          </cell>
          <cell r="AH101">
            <v>22053080</v>
          </cell>
          <cell r="AI101">
            <v>22271687</v>
          </cell>
          <cell r="AJ101">
            <v>22271687</v>
          </cell>
          <cell r="AK101">
            <v>19986578</v>
          </cell>
          <cell r="AL101">
            <v>19986578</v>
          </cell>
          <cell r="AM101">
            <v>20067953</v>
          </cell>
          <cell r="AN101">
            <v>20067953</v>
          </cell>
          <cell r="AO101">
            <v>19785640</v>
          </cell>
          <cell r="AP101">
            <v>19785640</v>
          </cell>
        </row>
        <row r="102">
          <cell r="C102">
            <v>7020</v>
          </cell>
          <cell r="D102" t="str">
            <v>Sukuk</v>
          </cell>
          <cell r="E102" t="str">
            <v>Sukuk</v>
          </cell>
          <cell r="F102">
            <v>10605139</v>
          </cell>
          <cell r="G102">
            <v>18167620</v>
          </cell>
          <cell r="H102">
            <v>18751109</v>
          </cell>
          <cell r="I102">
            <v>20370679</v>
          </cell>
          <cell r="J102">
            <v>20370679</v>
          </cell>
          <cell r="K102">
            <v>22789938</v>
          </cell>
          <cell r="L102">
            <v>22789938</v>
          </cell>
          <cell r="M102">
            <v>25932288</v>
          </cell>
          <cell r="N102">
            <v>25932288</v>
          </cell>
          <cell r="O102">
            <v>28406417</v>
          </cell>
          <cell r="P102">
            <v>28406417</v>
          </cell>
          <cell r="Q102">
            <v>35683121</v>
          </cell>
          <cell r="R102">
            <v>35683121</v>
          </cell>
          <cell r="S102">
            <v>42055364</v>
          </cell>
          <cell r="T102">
            <v>42055364</v>
          </cell>
          <cell r="U102">
            <v>49301742</v>
          </cell>
          <cell r="V102">
            <v>49301742</v>
          </cell>
          <cell r="W102">
            <v>51938100</v>
          </cell>
          <cell r="X102">
            <v>51938100</v>
          </cell>
          <cell r="Y102">
            <v>59542652</v>
          </cell>
          <cell r="Z102">
            <v>59542652</v>
          </cell>
          <cell r="AA102">
            <v>65509135</v>
          </cell>
          <cell r="AB102">
            <v>65509135</v>
          </cell>
          <cell r="AC102">
            <v>70098895</v>
          </cell>
          <cell r="AD102">
            <v>70098895</v>
          </cell>
          <cell r="AE102">
            <v>72857524</v>
          </cell>
          <cell r="AF102">
            <v>72857524</v>
          </cell>
          <cell r="AG102">
            <v>83608628</v>
          </cell>
          <cell r="AH102">
            <v>83608628</v>
          </cell>
          <cell r="AI102">
            <v>89120768</v>
          </cell>
          <cell r="AJ102">
            <v>89120768</v>
          </cell>
          <cell r="AK102">
            <v>98782348</v>
          </cell>
          <cell r="AL102">
            <v>98782348</v>
          </cell>
          <cell r="AM102">
            <v>102257171</v>
          </cell>
          <cell r="AN102">
            <v>102257171</v>
          </cell>
          <cell r="AO102">
            <v>110047977</v>
          </cell>
          <cell r="AP102">
            <v>110047977</v>
          </cell>
        </row>
        <row r="103">
          <cell r="C103">
            <v>7030</v>
          </cell>
          <cell r="D103" t="str">
            <v>Structured Products</v>
          </cell>
          <cell r="E103" t="str">
            <v>Structured Products</v>
          </cell>
          <cell r="F103">
            <v>0</v>
          </cell>
          <cell r="G103">
            <v>0</v>
          </cell>
          <cell r="H103">
            <v>0</v>
          </cell>
          <cell r="I103">
            <v>0</v>
          </cell>
          <cell r="J103">
            <v>0</v>
          </cell>
          <cell r="K103">
            <v>0</v>
          </cell>
          <cell r="L103">
            <v>0</v>
          </cell>
          <cell r="M103">
            <v>0</v>
          </cell>
          <cell r="N103">
            <v>0</v>
          </cell>
          <cell r="O103">
            <v>2502525</v>
          </cell>
          <cell r="P103">
            <v>2502525</v>
          </cell>
          <cell r="Q103">
            <v>2505906</v>
          </cell>
          <cell r="R103">
            <v>2505906</v>
          </cell>
          <cell r="S103">
            <v>2498644</v>
          </cell>
          <cell r="T103">
            <v>2498644</v>
          </cell>
          <cell r="U103">
            <v>2498644</v>
          </cell>
          <cell r="V103">
            <v>2498644</v>
          </cell>
          <cell r="W103">
            <v>1788765</v>
          </cell>
          <cell r="X103">
            <v>1788765</v>
          </cell>
          <cell r="Y103">
            <v>1766478</v>
          </cell>
          <cell r="Z103">
            <v>1766478</v>
          </cell>
          <cell r="AA103">
            <v>1727906</v>
          </cell>
          <cell r="AB103">
            <v>1727906</v>
          </cell>
          <cell r="AC103">
            <v>1699581</v>
          </cell>
          <cell r="AD103">
            <v>1699581</v>
          </cell>
          <cell r="AE103">
            <v>1882665</v>
          </cell>
          <cell r="AF103">
            <v>1882665</v>
          </cell>
          <cell r="AG103">
            <v>3878168</v>
          </cell>
          <cell r="AH103">
            <v>3878168</v>
          </cell>
          <cell r="AI103">
            <v>4275123</v>
          </cell>
          <cell r="AJ103">
            <v>4275123</v>
          </cell>
          <cell r="AK103">
            <v>4096249</v>
          </cell>
          <cell r="AL103">
            <v>4096249</v>
          </cell>
          <cell r="AM103">
            <v>4831257</v>
          </cell>
          <cell r="AN103">
            <v>4831257</v>
          </cell>
          <cell r="AO103">
            <v>5421627</v>
          </cell>
          <cell r="AP103">
            <v>5421627</v>
          </cell>
        </row>
        <row r="104">
          <cell r="C104">
            <v>7040</v>
          </cell>
          <cell r="D104" t="str">
            <v>Mutual funds</v>
          </cell>
          <cell r="E104" t="str">
            <v>Mutual funds</v>
          </cell>
          <cell r="F104">
            <v>1423479</v>
          </cell>
          <cell r="G104">
            <v>1141584</v>
          </cell>
          <cell r="H104">
            <v>1230711</v>
          </cell>
          <cell r="I104">
            <v>2147113</v>
          </cell>
          <cell r="J104">
            <v>2147113</v>
          </cell>
          <cell r="K104">
            <v>2326465</v>
          </cell>
          <cell r="L104">
            <v>2326465</v>
          </cell>
          <cell r="M104">
            <v>2402294</v>
          </cell>
          <cell r="N104">
            <v>2402294</v>
          </cell>
          <cell r="O104">
            <v>2545864</v>
          </cell>
          <cell r="P104">
            <v>2545864</v>
          </cell>
          <cell r="Q104">
            <v>2751012</v>
          </cell>
          <cell r="R104">
            <v>2751012</v>
          </cell>
          <cell r="S104">
            <v>2499459</v>
          </cell>
          <cell r="T104">
            <v>2499459</v>
          </cell>
          <cell r="U104">
            <v>2347579</v>
          </cell>
          <cell r="V104">
            <v>2347579</v>
          </cell>
          <cell r="W104">
            <v>2650605</v>
          </cell>
          <cell r="X104">
            <v>2650605</v>
          </cell>
          <cell r="Y104">
            <v>2830629</v>
          </cell>
          <cell r="Z104">
            <v>2830629</v>
          </cell>
          <cell r="AA104">
            <v>2977017</v>
          </cell>
          <cell r="AB104">
            <v>2977017</v>
          </cell>
          <cell r="AC104">
            <v>2963536</v>
          </cell>
          <cell r="AD104">
            <v>2963536</v>
          </cell>
          <cell r="AE104">
            <v>2214056</v>
          </cell>
          <cell r="AF104">
            <v>2214056</v>
          </cell>
          <cell r="AG104">
            <v>2313671</v>
          </cell>
          <cell r="AH104">
            <v>2313671</v>
          </cell>
          <cell r="AI104">
            <v>2234936</v>
          </cell>
          <cell r="AJ104">
            <v>2234936</v>
          </cell>
          <cell r="AK104">
            <v>2236254</v>
          </cell>
          <cell r="AL104">
            <v>2236254</v>
          </cell>
          <cell r="AM104">
            <v>2525681</v>
          </cell>
          <cell r="AN104">
            <v>2525681</v>
          </cell>
          <cell r="AO104">
            <v>2581096</v>
          </cell>
          <cell r="AP104">
            <v>2581096</v>
          </cell>
        </row>
        <row r="105">
          <cell r="C105">
            <v>7050</v>
          </cell>
          <cell r="D105" t="str">
            <v>Equity investments</v>
          </cell>
          <cell r="E105" t="str">
            <v>Equity</v>
          </cell>
          <cell r="F105">
            <v>794780</v>
          </cell>
          <cell r="G105">
            <v>1103463</v>
          </cell>
          <cell r="H105">
            <v>1672597</v>
          </cell>
          <cell r="I105">
            <v>1901378</v>
          </cell>
          <cell r="J105">
            <v>1901378</v>
          </cell>
          <cell r="K105">
            <v>2345059</v>
          </cell>
          <cell r="L105">
            <v>2345059</v>
          </cell>
          <cell r="M105">
            <v>3193278</v>
          </cell>
          <cell r="N105">
            <v>3193278</v>
          </cell>
          <cell r="O105">
            <v>3687266</v>
          </cell>
          <cell r="P105">
            <v>3687266</v>
          </cell>
          <cell r="Q105">
            <v>4176799</v>
          </cell>
          <cell r="R105">
            <v>4176799</v>
          </cell>
          <cell r="S105">
            <v>4493692</v>
          </cell>
          <cell r="T105">
            <v>4493692</v>
          </cell>
          <cell r="U105">
            <v>4967846</v>
          </cell>
          <cell r="V105">
            <v>4967846</v>
          </cell>
          <cell r="W105">
            <v>5148946</v>
          </cell>
          <cell r="X105">
            <v>5148946</v>
          </cell>
          <cell r="Y105">
            <v>6668478</v>
          </cell>
          <cell r="Z105">
            <v>6668478</v>
          </cell>
          <cell r="AA105">
            <v>3406697</v>
          </cell>
          <cell r="AB105">
            <v>3406697</v>
          </cell>
          <cell r="AC105">
            <v>3547229</v>
          </cell>
          <cell r="AD105">
            <v>3547229</v>
          </cell>
          <cell r="AE105">
            <v>1674487</v>
          </cell>
          <cell r="AF105">
            <v>1674487</v>
          </cell>
          <cell r="AG105">
            <v>2072190</v>
          </cell>
          <cell r="AH105">
            <v>2072190</v>
          </cell>
          <cell r="AI105">
            <v>2645637</v>
          </cell>
          <cell r="AJ105">
            <v>2645637</v>
          </cell>
          <cell r="AK105">
            <v>2696812</v>
          </cell>
          <cell r="AL105">
            <v>2696812</v>
          </cell>
          <cell r="AM105">
            <v>3693503</v>
          </cell>
          <cell r="AN105">
            <v>3693503</v>
          </cell>
          <cell r="AO105">
            <v>4235406</v>
          </cell>
          <cell r="AP105">
            <v>4235406</v>
          </cell>
        </row>
        <row r="106">
          <cell r="C106">
            <v>8000</v>
          </cell>
          <cell r="D106" t="str">
            <v>Retail Performing Financing</v>
          </cell>
          <cell r="E106" t="str">
            <v>Retail Performing Financing</v>
          </cell>
          <cell r="F106">
            <v>165819610</v>
          </cell>
          <cell r="G106">
            <v>169749452</v>
          </cell>
          <cell r="H106">
            <v>189925781</v>
          </cell>
          <cell r="I106">
            <v>202571357</v>
          </cell>
          <cell r="J106">
            <v>202571357</v>
          </cell>
          <cell r="K106">
            <v>211851134</v>
          </cell>
          <cell r="L106">
            <v>211851134</v>
          </cell>
          <cell r="M106">
            <v>228721976</v>
          </cell>
          <cell r="N106">
            <v>228721976</v>
          </cell>
          <cell r="O106">
            <v>254270867</v>
          </cell>
          <cell r="P106">
            <v>254270867</v>
          </cell>
          <cell r="Q106">
            <v>288691403</v>
          </cell>
          <cell r="R106">
            <v>288691403</v>
          </cell>
          <cell r="S106">
            <v>315521807</v>
          </cell>
          <cell r="T106">
            <v>315521807</v>
          </cell>
          <cell r="U106">
            <v>344527409</v>
          </cell>
          <cell r="V106">
            <v>344527409</v>
          </cell>
          <cell r="W106">
            <v>369450683</v>
          </cell>
          <cell r="X106">
            <v>369450683</v>
          </cell>
          <cell r="Y106">
            <v>393238249</v>
          </cell>
          <cell r="Z106">
            <v>393238249</v>
          </cell>
          <cell r="AA106">
            <v>413686275</v>
          </cell>
          <cell r="AB106">
            <v>413686275</v>
          </cell>
          <cell r="AC106">
            <v>428247791</v>
          </cell>
          <cell r="AD106">
            <v>428247791</v>
          </cell>
          <cell r="AE106">
            <v>432923861</v>
          </cell>
          <cell r="AF106">
            <v>432923861</v>
          </cell>
          <cell r="AG106">
            <v>433871744</v>
          </cell>
          <cell r="AH106">
            <v>433871744</v>
          </cell>
          <cell r="AI106">
            <v>432992829</v>
          </cell>
          <cell r="AJ106">
            <v>432992829</v>
          </cell>
          <cell r="AK106">
            <v>429239388</v>
          </cell>
          <cell r="AL106">
            <v>429239388</v>
          </cell>
          <cell r="AM106">
            <v>431198629.70956236</v>
          </cell>
          <cell r="AN106">
            <v>431198629.70956236</v>
          </cell>
          <cell r="AO106">
            <v>436082570</v>
          </cell>
          <cell r="AP106">
            <v>436082570</v>
          </cell>
        </row>
        <row r="107">
          <cell r="C107">
            <v>8010</v>
          </cell>
          <cell r="D107" t="str">
            <v>Corporate Performing Financing</v>
          </cell>
          <cell r="E107" t="str">
            <v>Corporate Performing Financing</v>
          </cell>
          <cell r="F107">
            <v>71500994</v>
          </cell>
          <cell r="G107">
            <v>67550913</v>
          </cell>
          <cell r="H107">
            <v>64459827</v>
          </cell>
          <cell r="I107">
            <v>63232681</v>
          </cell>
          <cell r="J107">
            <v>63232681</v>
          </cell>
          <cell r="K107">
            <v>67493707</v>
          </cell>
          <cell r="L107">
            <v>67493707</v>
          </cell>
          <cell r="M107">
            <v>65753479</v>
          </cell>
          <cell r="N107">
            <v>65753479</v>
          </cell>
          <cell r="O107">
            <v>66467476</v>
          </cell>
          <cell r="P107">
            <v>66467476</v>
          </cell>
          <cell r="Q107">
            <v>73017575</v>
          </cell>
          <cell r="R107">
            <v>73017575</v>
          </cell>
          <cell r="S107">
            <v>80583040</v>
          </cell>
          <cell r="T107">
            <v>80583040</v>
          </cell>
          <cell r="U107">
            <v>82421974</v>
          </cell>
          <cell r="V107">
            <v>82421974</v>
          </cell>
          <cell r="W107">
            <v>89568028</v>
          </cell>
          <cell r="X107">
            <v>89568028</v>
          </cell>
          <cell r="Y107">
            <v>97648973</v>
          </cell>
          <cell r="Z107">
            <v>97648973</v>
          </cell>
          <cell r="AA107">
            <v>111850882</v>
          </cell>
          <cell r="AB107">
            <v>111850882</v>
          </cell>
          <cell r="AC107">
            <v>134622717</v>
          </cell>
          <cell r="AD107">
            <v>134622717</v>
          </cell>
          <cell r="AE107">
            <v>140357194</v>
          </cell>
          <cell r="AF107">
            <v>140357194</v>
          </cell>
          <cell r="AG107">
            <v>148215243</v>
          </cell>
          <cell r="AH107">
            <v>148215243</v>
          </cell>
          <cell r="AI107">
            <v>150554858</v>
          </cell>
          <cell r="AJ107">
            <v>150554858</v>
          </cell>
          <cell r="AK107">
            <v>166609410</v>
          </cell>
          <cell r="AL107">
            <v>166609410</v>
          </cell>
          <cell r="AM107">
            <v>167434174.14596504</v>
          </cell>
          <cell r="AN107">
            <v>167434174.14596504</v>
          </cell>
          <cell r="AO107">
            <v>176468628</v>
          </cell>
          <cell r="AP107">
            <v>176468628</v>
          </cell>
        </row>
        <row r="108">
          <cell r="C108">
            <v>8020</v>
          </cell>
          <cell r="D108" t="str">
            <v>Performing Financing</v>
          </cell>
          <cell r="E108" t="str">
            <v>Performing Financing</v>
          </cell>
          <cell r="F108">
            <v>237320604</v>
          </cell>
          <cell r="G108">
            <v>237300365</v>
          </cell>
          <cell r="H108">
            <v>254385608</v>
          </cell>
          <cell r="I108">
            <v>265804038</v>
          </cell>
          <cell r="J108">
            <v>265804038</v>
          </cell>
          <cell r="K108">
            <v>279344841</v>
          </cell>
          <cell r="L108">
            <v>279344841</v>
          </cell>
          <cell r="M108">
            <v>294475455</v>
          </cell>
          <cell r="N108">
            <v>294475455</v>
          </cell>
          <cell r="O108">
            <v>320738343</v>
          </cell>
          <cell r="P108">
            <v>320738343</v>
          </cell>
          <cell r="Q108">
            <v>361708978</v>
          </cell>
          <cell r="R108">
            <v>361708978</v>
          </cell>
          <cell r="S108">
            <v>396104847</v>
          </cell>
          <cell r="T108">
            <v>396104847</v>
          </cell>
          <cell r="U108">
            <v>426949383</v>
          </cell>
          <cell r="V108">
            <v>426949383</v>
          </cell>
          <cell r="W108">
            <v>459018711</v>
          </cell>
          <cell r="X108">
            <v>459018711</v>
          </cell>
          <cell r="Y108">
            <v>490887222</v>
          </cell>
          <cell r="Z108">
            <v>490887222</v>
          </cell>
          <cell r="AA108">
            <v>525537157</v>
          </cell>
          <cell r="AB108">
            <v>525537157</v>
          </cell>
          <cell r="AC108">
            <v>562870508</v>
          </cell>
          <cell r="AD108">
            <v>562870508</v>
          </cell>
          <cell r="AE108">
            <v>573281055</v>
          </cell>
          <cell r="AF108">
            <v>573281055</v>
          </cell>
          <cell r="AG108">
            <v>582086987</v>
          </cell>
          <cell r="AH108">
            <v>582086987</v>
          </cell>
          <cell r="AI108">
            <v>583547687</v>
          </cell>
          <cell r="AJ108">
            <v>583547687</v>
          </cell>
          <cell r="AK108">
            <v>595848798</v>
          </cell>
          <cell r="AL108">
            <v>595848798</v>
          </cell>
          <cell r="AM108">
            <v>598632803.8555274</v>
          </cell>
          <cell r="AN108">
            <v>598632803.8555274</v>
          </cell>
          <cell r="AO108">
            <v>612551198</v>
          </cell>
          <cell r="AP108">
            <v>612551198</v>
          </cell>
        </row>
        <row r="109">
          <cell r="C109">
            <v>8030</v>
          </cell>
          <cell r="D109" t="str">
            <v>Retail Non-performing financing</v>
          </cell>
          <cell r="E109" t="str">
            <v>Retail Non-performing financing</v>
          </cell>
          <cell r="F109">
            <v>542448</v>
          </cell>
          <cell r="G109">
            <v>603457</v>
          </cell>
          <cell r="H109">
            <v>629719</v>
          </cell>
          <cell r="I109">
            <v>875016</v>
          </cell>
          <cell r="J109">
            <v>875016</v>
          </cell>
          <cell r="K109">
            <v>843753</v>
          </cell>
          <cell r="L109">
            <v>843753</v>
          </cell>
          <cell r="M109">
            <v>606142</v>
          </cell>
          <cell r="N109">
            <v>606142</v>
          </cell>
          <cell r="O109">
            <v>754249</v>
          </cell>
          <cell r="P109">
            <v>754249</v>
          </cell>
          <cell r="Q109">
            <v>933999</v>
          </cell>
          <cell r="R109">
            <v>933999</v>
          </cell>
          <cell r="S109">
            <v>1059678</v>
          </cell>
          <cell r="T109">
            <v>1059678</v>
          </cell>
          <cell r="U109">
            <v>1299208</v>
          </cell>
          <cell r="V109">
            <v>1299208</v>
          </cell>
          <cell r="W109">
            <v>1500097</v>
          </cell>
          <cell r="X109">
            <v>1500097</v>
          </cell>
          <cell r="Y109">
            <v>1409380</v>
          </cell>
          <cell r="Z109">
            <v>1409380</v>
          </cell>
          <cell r="AA109">
            <v>1471766</v>
          </cell>
          <cell r="AB109">
            <v>1471766</v>
          </cell>
          <cell r="AC109">
            <v>1614328</v>
          </cell>
          <cell r="AD109">
            <v>1614328</v>
          </cell>
          <cell r="AE109">
            <v>1896505</v>
          </cell>
          <cell r="AF109">
            <v>1896505</v>
          </cell>
          <cell r="AG109">
            <v>2026095</v>
          </cell>
          <cell r="AH109">
            <v>2026095</v>
          </cell>
          <cell r="AI109">
            <v>1850407.175993517</v>
          </cell>
          <cell r="AJ109">
            <v>1850407.175993517</v>
          </cell>
          <cell r="AK109">
            <v>1558410</v>
          </cell>
          <cell r="AL109">
            <v>1558410</v>
          </cell>
          <cell r="AM109">
            <v>1454445.8610476397</v>
          </cell>
          <cell r="AN109">
            <v>1454445.8610476397</v>
          </cell>
          <cell r="AO109">
            <v>1875457</v>
          </cell>
          <cell r="AP109">
            <v>1875457</v>
          </cell>
        </row>
        <row r="110">
          <cell r="C110">
            <v>8040</v>
          </cell>
          <cell r="D110" t="str">
            <v>Corporate Non-performing financing</v>
          </cell>
          <cell r="E110" t="str">
            <v>Corporate Non-performing financing</v>
          </cell>
          <cell r="F110">
            <v>1227731</v>
          </cell>
          <cell r="G110">
            <v>1686855</v>
          </cell>
          <cell r="H110">
            <v>1687074</v>
          </cell>
          <cell r="I110">
            <v>2009473</v>
          </cell>
          <cell r="J110">
            <v>2009473</v>
          </cell>
          <cell r="K110">
            <v>2046189</v>
          </cell>
          <cell r="L110">
            <v>2046189</v>
          </cell>
          <cell r="M110">
            <v>1853667</v>
          </cell>
          <cell r="N110">
            <v>1853667</v>
          </cell>
          <cell r="O110">
            <v>1690865</v>
          </cell>
          <cell r="P110">
            <v>1690865</v>
          </cell>
          <cell r="Q110">
            <v>1622395</v>
          </cell>
          <cell r="R110">
            <v>1622395</v>
          </cell>
          <cell r="S110">
            <v>1603552</v>
          </cell>
          <cell r="T110">
            <v>1603552</v>
          </cell>
          <cell r="U110">
            <v>1590430</v>
          </cell>
          <cell r="V110">
            <v>1590430</v>
          </cell>
          <cell r="W110">
            <v>1510003</v>
          </cell>
          <cell r="X110">
            <v>1510003</v>
          </cell>
          <cell r="Y110">
            <v>1651558</v>
          </cell>
          <cell r="Z110">
            <v>1651558</v>
          </cell>
          <cell r="AA110">
            <v>1553049</v>
          </cell>
          <cell r="AB110">
            <v>1553049</v>
          </cell>
          <cell r="AC110">
            <v>2005325</v>
          </cell>
          <cell r="AD110">
            <v>2005325</v>
          </cell>
          <cell r="AE110">
            <v>1689430</v>
          </cell>
          <cell r="AF110">
            <v>1689430</v>
          </cell>
          <cell r="AG110">
            <v>1982515.1812288701</v>
          </cell>
          <cell r="AH110">
            <v>1982515.1812288701</v>
          </cell>
          <cell r="AI110">
            <v>2224447</v>
          </cell>
          <cell r="AJ110">
            <v>2224447</v>
          </cell>
          <cell r="AK110">
            <v>2031209</v>
          </cell>
          <cell r="AL110">
            <v>2031209</v>
          </cell>
          <cell r="AM110">
            <v>2843493.4508068906</v>
          </cell>
          <cell r="AN110">
            <v>2843493.4508068906</v>
          </cell>
          <cell r="AO110">
            <v>2854406</v>
          </cell>
          <cell r="AP110">
            <v>2854406</v>
          </cell>
        </row>
        <row r="111">
          <cell r="C111">
            <v>8050</v>
          </cell>
          <cell r="D111" t="str">
            <v>Non-performing financing</v>
          </cell>
          <cell r="E111" t="str">
            <v>Non-performing financing</v>
          </cell>
          <cell r="F111">
            <v>1770179</v>
          </cell>
          <cell r="G111">
            <v>2290312</v>
          </cell>
          <cell r="H111">
            <v>2316793</v>
          </cell>
          <cell r="I111">
            <v>2884489</v>
          </cell>
          <cell r="J111">
            <v>2884489</v>
          </cell>
          <cell r="K111">
            <v>2889942</v>
          </cell>
          <cell r="L111">
            <v>2889942</v>
          </cell>
          <cell r="M111">
            <v>2459809</v>
          </cell>
          <cell r="N111">
            <v>2459809</v>
          </cell>
          <cell r="O111">
            <v>2445114</v>
          </cell>
          <cell r="P111">
            <v>2445114</v>
          </cell>
          <cell r="Q111">
            <v>2556394</v>
          </cell>
          <cell r="R111">
            <v>2556394</v>
          </cell>
          <cell r="S111">
            <v>2663230</v>
          </cell>
          <cell r="T111">
            <v>2663230</v>
          </cell>
          <cell r="U111">
            <v>2889638</v>
          </cell>
          <cell r="V111">
            <v>2889638</v>
          </cell>
          <cell r="W111">
            <v>3010100</v>
          </cell>
          <cell r="X111">
            <v>3010100</v>
          </cell>
          <cell r="Y111">
            <v>3060938</v>
          </cell>
          <cell r="Z111">
            <v>3060938</v>
          </cell>
          <cell r="AA111">
            <v>3024815</v>
          </cell>
          <cell r="AB111">
            <v>3024815</v>
          </cell>
          <cell r="AC111">
            <v>3619653</v>
          </cell>
          <cell r="AD111">
            <v>3619653</v>
          </cell>
          <cell r="AE111">
            <v>3585935</v>
          </cell>
          <cell r="AF111">
            <v>3585935</v>
          </cell>
          <cell r="AG111">
            <v>4008610.1812288701</v>
          </cell>
          <cell r="AH111">
            <v>4008610.1812288701</v>
          </cell>
          <cell r="AI111">
            <v>4074854.175993517</v>
          </cell>
          <cell r="AJ111">
            <v>4074854.175993517</v>
          </cell>
          <cell r="AK111">
            <v>3589619</v>
          </cell>
          <cell r="AL111">
            <v>3589619</v>
          </cell>
          <cell r="AM111">
            <v>4297939.3118545301</v>
          </cell>
          <cell r="AN111">
            <v>4297939.3118545301</v>
          </cell>
          <cell r="AO111">
            <v>4729863</v>
          </cell>
          <cell r="AP111">
            <v>4729863</v>
          </cell>
        </row>
        <row r="112">
          <cell r="C112">
            <v>8060</v>
          </cell>
          <cell r="D112" t="str">
            <v>Financing, gross</v>
          </cell>
          <cell r="E112" t="str">
            <v>Financing, gross</v>
          </cell>
          <cell r="F112">
            <v>239090783</v>
          </cell>
          <cell r="G112">
            <v>239590677</v>
          </cell>
          <cell r="H112">
            <v>256702401</v>
          </cell>
          <cell r="I112">
            <v>268688527</v>
          </cell>
          <cell r="J112">
            <v>268688527</v>
          </cell>
          <cell r="K112">
            <v>282234783</v>
          </cell>
          <cell r="L112">
            <v>282234783</v>
          </cell>
          <cell r="M112">
            <v>296935264</v>
          </cell>
          <cell r="N112">
            <v>296935264</v>
          </cell>
          <cell r="O112">
            <v>323183457</v>
          </cell>
          <cell r="P112">
            <v>323183457</v>
          </cell>
          <cell r="Q112">
            <v>364265372</v>
          </cell>
          <cell r="R112">
            <v>364265372</v>
          </cell>
          <cell r="S112">
            <v>398768077</v>
          </cell>
          <cell r="T112">
            <v>398768077</v>
          </cell>
          <cell r="U112">
            <v>429839021</v>
          </cell>
          <cell r="V112">
            <v>429839021</v>
          </cell>
          <cell r="W112">
            <v>462028811</v>
          </cell>
          <cell r="X112">
            <v>462028811</v>
          </cell>
          <cell r="Y112">
            <v>493948160</v>
          </cell>
          <cell r="Z112">
            <v>493948160</v>
          </cell>
          <cell r="AA112">
            <v>528561972</v>
          </cell>
          <cell r="AB112">
            <v>528561972</v>
          </cell>
          <cell r="AC112">
            <v>566490161</v>
          </cell>
          <cell r="AD112">
            <v>566490161</v>
          </cell>
          <cell r="AE112">
            <v>576866990</v>
          </cell>
          <cell r="AF112">
            <v>576866990</v>
          </cell>
          <cell r="AG112">
            <v>586095597.18122888</v>
          </cell>
          <cell r="AH112">
            <v>586095597.18122888</v>
          </cell>
          <cell r="AI112">
            <v>587622541.17599356</v>
          </cell>
          <cell r="AJ112">
            <v>587622541.17599356</v>
          </cell>
          <cell r="AK112">
            <v>599438417</v>
          </cell>
          <cell r="AL112">
            <v>599438417</v>
          </cell>
          <cell r="AM112">
            <v>602930743.16738188</v>
          </cell>
          <cell r="AN112">
            <v>602930743.16738188</v>
          </cell>
          <cell r="AO112">
            <v>617281061</v>
          </cell>
          <cell r="AP112">
            <v>617281061</v>
          </cell>
        </row>
        <row r="113">
          <cell r="C113">
            <v>8070</v>
          </cell>
          <cell r="D113" t="str">
            <v>Allowance for impairment - Retail</v>
          </cell>
          <cell r="E113" t="str">
            <v>Allowance for impairment - Retail</v>
          </cell>
          <cell r="F113">
            <v>-2023434</v>
          </cell>
          <cell r="G113">
            <v>-4050565</v>
          </cell>
          <cell r="H113">
            <v>-3832473</v>
          </cell>
          <cell r="I113">
            <v>-3993242</v>
          </cell>
          <cell r="J113">
            <v>-3993242</v>
          </cell>
          <cell r="K113">
            <v>-3971425</v>
          </cell>
          <cell r="L113">
            <v>-3971425</v>
          </cell>
          <cell r="M113">
            <v>-4145854</v>
          </cell>
          <cell r="N113">
            <v>-4145854</v>
          </cell>
          <cell r="O113">
            <v>-4341561</v>
          </cell>
          <cell r="P113">
            <v>-4341561</v>
          </cell>
          <cell r="Q113">
            <v>-5131206</v>
          </cell>
          <cell r="R113">
            <v>-5131206</v>
          </cell>
          <cell r="S113">
            <v>-4986563</v>
          </cell>
          <cell r="T113">
            <v>-4986563</v>
          </cell>
          <cell r="U113">
            <v>-5182075</v>
          </cell>
          <cell r="V113">
            <v>-5182075</v>
          </cell>
          <cell r="W113">
            <v>-5201431</v>
          </cell>
          <cell r="X113">
            <v>-5201431</v>
          </cell>
          <cell r="Y113">
            <v>-5083789</v>
          </cell>
          <cell r="Z113">
            <v>-5083789</v>
          </cell>
          <cell r="AA113">
            <v>-4923964</v>
          </cell>
          <cell r="AB113">
            <v>-4923964</v>
          </cell>
          <cell r="AC113">
            <v>-4670669</v>
          </cell>
          <cell r="AD113">
            <v>-4670669</v>
          </cell>
          <cell r="AE113">
            <v>-4804384</v>
          </cell>
          <cell r="AF113">
            <v>-4804384</v>
          </cell>
          <cell r="AG113">
            <v>-5333005.9799688272</v>
          </cell>
          <cell r="AH113">
            <v>-5333005.9799688272</v>
          </cell>
          <cell r="AI113">
            <v>-5442536</v>
          </cell>
          <cell r="AJ113">
            <v>-5442536</v>
          </cell>
          <cell r="AK113">
            <v>-5479254</v>
          </cell>
          <cell r="AL113">
            <v>-5479254</v>
          </cell>
          <cell r="AM113">
            <v>-5413892.6894489704</v>
          </cell>
          <cell r="AN113">
            <v>-5413892.6894489704</v>
          </cell>
          <cell r="AO113">
            <v>-5172159</v>
          </cell>
          <cell r="AP113">
            <v>-5172159</v>
          </cell>
        </row>
        <row r="114">
          <cell r="C114">
            <v>8080</v>
          </cell>
          <cell r="D114" t="str">
            <v>Allowance for impairment - Corporate</v>
          </cell>
          <cell r="E114" t="str">
            <v>Allowance for impairment - Corporate</v>
          </cell>
          <cell r="F114">
            <v>-3531776</v>
          </cell>
          <cell r="G114">
            <v>-3781906</v>
          </cell>
          <cell r="H114">
            <v>-3187123</v>
          </cell>
          <cell r="I114">
            <v>-3309940</v>
          </cell>
          <cell r="J114">
            <v>-3309940</v>
          </cell>
          <cell r="K114">
            <v>-3335097</v>
          </cell>
          <cell r="L114">
            <v>-3335097</v>
          </cell>
          <cell r="M114">
            <v>-3060690</v>
          </cell>
          <cell r="N114">
            <v>-3060690</v>
          </cell>
          <cell r="O114">
            <v>-3129795</v>
          </cell>
          <cell r="P114">
            <v>-3129795</v>
          </cell>
          <cell r="Q114">
            <v>-2990254</v>
          </cell>
          <cell r="R114">
            <v>-2990254</v>
          </cell>
          <cell r="S114">
            <v>-3485759</v>
          </cell>
          <cell r="T114">
            <v>-3485759</v>
          </cell>
          <cell r="U114">
            <v>-3703172</v>
          </cell>
          <cell r="V114">
            <v>-3703172</v>
          </cell>
          <cell r="W114">
            <v>-3996723</v>
          </cell>
          <cell r="X114">
            <v>-3996723</v>
          </cell>
          <cell r="Y114">
            <v>-4337946</v>
          </cell>
          <cell r="Z114">
            <v>-4337946</v>
          </cell>
          <cell r="AA114">
            <v>-3937278</v>
          </cell>
          <cell r="AB114">
            <v>-3937278</v>
          </cell>
          <cell r="AC114">
            <v>-4321389</v>
          </cell>
          <cell r="AD114">
            <v>-4321389</v>
          </cell>
          <cell r="AE114">
            <v>-3724492</v>
          </cell>
          <cell r="AF114">
            <v>-3724492</v>
          </cell>
          <cell r="AG114">
            <v>-3250602.5048381393</v>
          </cell>
          <cell r="AH114">
            <v>-3250602.5048381393</v>
          </cell>
          <cell r="AI114">
            <v>-3099798.1394007979</v>
          </cell>
          <cell r="AJ114">
            <v>-3099798.1394007979</v>
          </cell>
          <cell r="AK114">
            <v>-3133266</v>
          </cell>
          <cell r="AL114">
            <v>-3133266</v>
          </cell>
          <cell r="AM114">
            <v>-3312044.7446393999</v>
          </cell>
          <cell r="AN114">
            <v>-3312044.7446393999</v>
          </cell>
          <cell r="AO114">
            <v>-3118959</v>
          </cell>
          <cell r="AP114">
            <v>-3118959</v>
          </cell>
        </row>
        <row r="115">
          <cell r="C115">
            <v>8090</v>
          </cell>
          <cell r="D115" t="str">
            <v>Financing, net</v>
          </cell>
          <cell r="E115" t="str">
            <v>Financing, net</v>
          </cell>
          <cell r="F115">
            <v>233535573</v>
          </cell>
          <cell r="G115">
            <v>231758206</v>
          </cell>
          <cell r="H115">
            <v>249682805</v>
          </cell>
          <cell r="I115">
            <v>261385345</v>
          </cell>
          <cell r="J115">
            <v>261385345</v>
          </cell>
          <cell r="K115">
            <v>274928261</v>
          </cell>
          <cell r="L115">
            <v>274928261</v>
          </cell>
          <cell r="M115">
            <v>289728720</v>
          </cell>
          <cell r="N115">
            <v>289728720</v>
          </cell>
          <cell r="O115">
            <v>315712101</v>
          </cell>
          <cell r="P115">
            <v>315712101</v>
          </cell>
          <cell r="Q115">
            <v>356143912</v>
          </cell>
          <cell r="R115">
            <v>356143912</v>
          </cell>
          <cell r="S115">
            <v>390295755</v>
          </cell>
          <cell r="T115">
            <v>390295755</v>
          </cell>
          <cell r="U115">
            <v>420953774</v>
          </cell>
          <cell r="V115">
            <v>420953774</v>
          </cell>
          <cell r="W115">
            <v>452830657</v>
          </cell>
          <cell r="X115">
            <v>452830657</v>
          </cell>
          <cell r="Y115">
            <v>484526425</v>
          </cell>
          <cell r="Z115">
            <v>484526425</v>
          </cell>
          <cell r="AA115">
            <v>519700730</v>
          </cell>
          <cell r="AB115">
            <v>519700730</v>
          </cell>
          <cell r="AC115">
            <v>557498103</v>
          </cell>
          <cell r="AD115">
            <v>557498103</v>
          </cell>
          <cell r="AE115">
            <v>568338114</v>
          </cell>
          <cell r="AF115">
            <v>568338114</v>
          </cell>
          <cell r="AG115">
            <v>577511988.69642198</v>
          </cell>
          <cell r="AH115">
            <v>577511988.69642198</v>
          </cell>
          <cell r="AI115">
            <v>579080207.03659272</v>
          </cell>
          <cell r="AJ115">
            <v>579080207.03659272</v>
          </cell>
          <cell r="AK115">
            <v>590825897</v>
          </cell>
          <cell r="AL115">
            <v>590825897</v>
          </cell>
          <cell r="AM115">
            <v>594204805.73329353</v>
          </cell>
          <cell r="AN115">
            <v>594204805.73329353</v>
          </cell>
          <cell r="AO115">
            <v>608989943</v>
          </cell>
          <cell r="AP115">
            <v>608989943</v>
          </cell>
        </row>
        <row r="116">
          <cell r="C116">
            <v>9000</v>
          </cell>
          <cell r="D116" t="str">
            <v>Retail</v>
          </cell>
          <cell r="E116" t="str">
            <v>Retail</v>
          </cell>
          <cell r="F116">
            <v>164338624</v>
          </cell>
          <cell r="G116">
            <v>166302344</v>
          </cell>
          <cell r="H116">
            <v>186723027</v>
          </cell>
          <cell r="I116">
            <v>199453131</v>
          </cell>
          <cell r="J116">
            <v>199453131</v>
          </cell>
          <cell r="K116">
            <v>208723462</v>
          </cell>
          <cell r="L116">
            <v>208723462</v>
          </cell>
          <cell r="M116">
            <v>225182264</v>
          </cell>
          <cell r="N116">
            <v>225182264</v>
          </cell>
          <cell r="O116">
            <v>250683555</v>
          </cell>
          <cell r="P116">
            <v>250683555</v>
          </cell>
          <cell r="Q116">
            <v>284494196</v>
          </cell>
          <cell r="R116">
            <v>284494196</v>
          </cell>
          <cell r="S116">
            <v>311594922</v>
          </cell>
          <cell r="T116">
            <v>311594922</v>
          </cell>
          <cell r="U116">
            <v>340644542</v>
          </cell>
          <cell r="V116">
            <v>340644542</v>
          </cell>
          <cell r="W116">
            <v>365749349</v>
          </cell>
          <cell r="X116">
            <v>365749349</v>
          </cell>
          <cell r="Y116">
            <v>389563840</v>
          </cell>
          <cell r="Z116">
            <v>389563840</v>
          </cell>
          <cell r="AA116">
            <v>410234077</v>
          </cell>
          <cell r="AB116">
            <v>410234077</v>
          </cell>
          <cell r="AC116">
            <v>425191450</v>
          </cell>
          <cell r="AD116">
            <v>425191450</v>
          </cell>
          <cell r="AE116">
            <v>430015982</v>
          </cell>
          <cell r="AF116">
            <v>430015982</v>
          </cell>
          <cell r="AG116">
            <v>430564833.02003115</v>
          </cell>
          <cell r="AH116">
            <v>430564833.02003115</v>
          </cell>
          <cell r="AI116">
            <v>429400700.1759935</v>
          </cell>
          <cell r="AJ116">
            <v>429400700.1759935</v>
          </cell>
          <cell r="AK116">
            <v>425318544</v>
          </cell>
          <cell r="AL116">
            <v>425318544</v>
          </cell>
          <cell r="AM116">
            <v>427239182.88116103</v>
          </cell>
          <cell r="AN116">
            <v>427239182.88116103</v>
          </cell>
          <cell r="AO116">
            <v>432785868</v>
          </cell>
          <cell r="AP116">
            <v>432785868</v>
          </cell>
        </row>
        <row r="117">
          <cell r="C117">
            <v>9010</v>
          </cell>
          <cell r="D117" t="str">
            <v>Corporate</v>
          </cell>
          <cell r="E117" t="str">
            <v>Corporate</v>
          </cell>
          <cell r="F117">
            <v>60703594</v>
          </cell>
          <cell r="G117">
            <v>59439764.276929997</v>
          </cell>
          <cell r="H117">
            <v>55528542.618349999</v>
          </cell>
          <cell r="I117">
            <v>51493344.819200009</v>
          </cell>
          <cell r="J117">
            <v>51493344.819200009</v>
          </cell>
          <cell r="K117">
            <v>57191068.745679997</v>
          </cell>
          <cell r="L117">
            <v>57191068.745679997</v>
          </cell>
          <cell r="M117">
            <v>54364829</v>
          </cell>
          <cell r="N117">
            <v>54364829</v>
          </cell>
          <cell r="O117">
            <v>53285787.269822001</v>
          </cell>
          <cell r="P117">
            <v>53285787.269822001</v>
          </cell>
          <cell r="Q117">
            <v>60213413.816569991</v>
          </cell>
          <cell r="R117">
            <v>60213413.816569991</v>
          </cell>
          <cell r="S117">
            <v>64625413.318649903</v>
          </cell>
          <cell r="T117">
            <v>64625413.318649903</v>
          </cell>
          <cell r="U117">
            <v>65497067</v>
          </cell>
          <cell r="V117">
            <v>65497067</v>
          </cell>
          <cell r="W117">
            <v>70935706</v>
          </cell>
          <cell r="X117">
            <v>70935706</v>
          </cell>
          <cell r="Y117">
            <v>75702515.081670001</v>
          </cell>
          <cell r="Z117">
            <v>75702515.081670001</v>
          </cell>
          <cell r="AA117">
            <v>86581590.122979999</v>
          </cell>
          <cell r="AB117">
            <v>86581590.122979999</v>
          </cell>
          <cell r="AC117">
            <v>107857175.10647</v>
          </cell>
          <cell r="AD117">
            <v>107857175.10647</v>
          </cell>
          <cell r="AE117">
            <v>111307443.41647001</v>
          </cell>
          <cell r="AF117">
            <v>111307443.41647001</v>
          </cell>
          <cell r="AG117">
            <v>120303563.83446434</v>
          </cell>
          <cell r="AH117">
            <v>120303563.83446434</v>
          </cell>
          <cell r="AI117">
            <v>121807209.02416003</v>
          </cell>
          <cell r="AJ117">
            <v>121807209.02416003</v>
          </cell>
          <cell r="AK117">
            <v>134576094.80399999</v>
          </cell>
          <cell r="AL117">
            <v>134576094.80399999</v>
          </cell>
          <cell r="AM117">
            <v>134924769.16532001</v>
          </cell>
          <cell r="AN117">
            <v>134924769.16532001</v>
          </cell>
          <cell r="AO117">
            <v>143257344.33056</v>
          </cell>
          <cell r="AP117">
            <v>143257344.33056</v>
          </cell>
        </row>
        <row r="118">
          <cell r="C118">
            <v>9020</v>
          </cell>
          <cell r="D118" t="str">
            <v>SME</v>
          </cell>
          <cell r="E118" t="str">
            <v>SME</v>
          </cell>
          <cell r="F118">
            <v>2668066</v>
          </cell>
          <cell r="G118">
            <v>1919978.9879299998</v>
          </cell>
          <cell r="H118">
            <v>4392000</v>
          </cell>
          <cell r="I118">
            <v>7651922.5999999996</v>
          </cell>
          <cell r="J118">
            <v>7651922.5999999996</v>
          </cell>
          <cell r="K118">
            <v>7216049.2570000002</v>
          </cell>
          <cell r="L118">
            <v>7216049.2570000002</v>
          </cell>
          <cell r="M118">
            <v>8349547</v>
          </cell>
          <cell r="N118">
            <v>8349547</v>
          </cell>
          <cell r="O118">
            <v>9882517.1659999993</v>
          </cell>
          <cell r="P118">
            <v>9882517.1659999993</v>
          </cell>
          <cell r="Q118">
            <v>9574460.7609999999</v>
          </cell>
          <cell r="R118">
            <v>9574460.7609999999</v>
          </cell>
          <cell r="S118">
            <v>12253082.549000001</v>
          </cell>
          <cell r="T118">
            <v>12253082.549000001</v>
          </cell>
          <cell r="U118">
            <v>14529558</v>
          </cell>
          <cell r="V118">
            <v>14529558</v>
          </cell>
          <cell r="W118">
            <v>15861602</v>
          </cell>
          <cell r="X118">
            <v>15861602</v>
          </cell>
          <cell r="Y118">
            <v>18599000</v>
          </cell>
          <cell r="Z118">
            <v>18599000</v>
          </cell>
          <cell r="AA118">
            <v>21833900</v>
          </cell>
          <cell r="AB118">
            <v>21833900</v>
          </cell>
          <cell r="AC118">
            <v>23301465</v>
          </cell>
          <cell r="AD118">
            <v>23301465</v>
          </cell>
          <cell r="AE118">
            <v>25508000</v>
          </cell>
          <cell r="AF118">
            <v>25508000</v>
          </cell>
          <cell r="AG118">
            <v>25007537</v>
          </cell>
          <cell r="AH118">
            <v>25007537</v>
          </cell>
          <cell r="AI118">
            <v>26404496.814439997</v>
          </cell>
          <cell r="AJ118">
            <v>26404496.814439997</v>
          </cell>
          <cell r="AK118">
            <v>28722974.195999999</v>
          </cell>
          <cell r="AL118">
            <v>28722974.195999999</v>
          </cell>
          <cell r="AM118">
            <v>30185744.384999998</v>
          </cell>
          <cell r="AN118">
            <v>30185744.384999998</v>
          </cell>
          <cell r="AO118">
            <v>31080919.697999999</v>
          </cell>
          <cell r="AP118">
            <v>31080919.697999999</v>
          </cell>
        </row>
        <row r="119">
          <cell r="C119">
            <v>9030</v>
          </cell>
          <cell r="D119" t="str">
            <v>Financial institutions</v>
          </cell>
          <cell r="E119" t="str">
            <v>Financial institutions</v>
          </cell>
          <cell r="F119">
            <v>5825289</v>
          </cell>
          <cell r="G119">
            <v>4096118.73514</v>
          </cell>
          <cell r="H119">
            <v>3039235.3816499999</v>
          </cell>
          <cell r="I119">
            <v>2786946.5808000001</v>
          </cell>
          <cell r="J119">
            <v>2786946.5808000001</v>
          </cell>
          <cell r="K119">
            <v>1797680.9973200001</v>
          </cell>
          <cell r="L119">
            <v>1797680.9973200001</v>
          </cell>
          <cell r="M119">
            <v>1832080</v>
          </cell>
          <cell r="N119">
            <v>1832080</v>
          </cell>
          <cell r="O119">
            <v>1860241.91496</v>
          </cell>
          <cell r="P119">
            <v>1860241.91496</v>
          </cell>
          <cell r="Q119">
            <v>1861841.42243</v>
          </cell>
          <cell r="R119">
            <v>1861841.42243</v>
          </cell>
          <cell r="S119">
            <v>1822337.61674</v>
          </cell>
          <cell r="T119">
            <v>1822337.61674</v>
          </cell>
          <cell r="U119">
            <v>282607</v>
          </cell>
          <cell r="V119">
            <v>282607</v>
          </cell>
          <cell r="W119">
            <v>284000</v>
          </cell>
          <cell r="X119">
            <v>284000</v>
          </cell>
          <cell r="Y119">
            <v>661069.91833000001</v>
          </cell>
          <cell r="Z119">
            <v>661069.91833000001</v>
          </cell>
          <cell r="AA119">
            <v>1051162.87702</v>
          </cell>
          <cell r="AB119">
            <v>1051162.87702</v>
          </cell>
          <cell r="AC119">
            <v>1148012.89353</v>
          </cell>
          <cell r="AD119">
            <v>1148012.89353</v>
          </cell>
          <cell r="AE119">
            <v>1506688.6397544199</v>
          </cell>
          <cell r="AF119">
            <v>1506688.6397544199</v>
          </cell>
          <cell r="AG119">
            <v>1134836.76297</v>
          </cell>
          <cell r="AH119">
            <v>1134836.76297</v>
          </cell>
          <cell r="AI119">
            <v>1467800.1613999999</v>
          </cell>
          <cell r="AJ119">
            <v>1467800.1613999999</v>
          </cell>
          <cell r="AK119">
            <v>2208284</v>
          </cell>
          <cell r="AL119">
            <v>2208284</v>
          </cell>
          <cell r="AM119">
            <v>1855109.4496800001</v>
          </cell>
          <cell r="AN119">
            <v>1855109.4496800001</v>
          </cell>
          <cell r="AO119">
            <v>1865810.97144</v>
          </cell>
          <cell r="AP119">
            <v>1865810.97144</v>
          </cell>
        </row>
        <row r="120">
          <cell r="C120">
            <v>9040</v>
          </cell>
          <cell r="D120" t="str">
            <v>Financing, net</v>
          </cell>
          <cell r="E120" t="str">
            <v>Financing, net</v>
          </cell>
          <cell r="F120">
            <v>233535573</v>
          </cell>
          <cell r="G120">
            <v>231758206</v>
          </cell>
          <cell r="H120">
            <v>249682805</v>
          </cell>
          <cell r="I120">
            <v>261385345</v>
          </cell>
          <cell r="J120">
            <v>261385345</v>
          </cell>
          <cell r="K120">
            <v>274928261</v>
          </cell>
          <cell r="L120">
            <v>274928261</v>
          </cell>
          <cell r="M120">
            <v>289728720</v>
          </cell>
          <cell r="N120">
            <v>289728720</v>
          </cell>
          <cell r="O120">
            <v>315712101.35078204</v>
          </cell>
          <cell r="P120">
            <v>315712101.35078204</v>
          </cell>
          <cell r="Q120">
            <v>356143911.99999994</v>
          </cell>
          <cell r="R120">
            <v>356143911.99999994</v>
          </cell>
          <cell r="S120">
            <v>390295755.4843899</v>
          </cell>
          <cell r="T120">
            <v>390295755.4843899</v>
          </cell>
          <cell r="U120">
            <v>420953774</v>
          </cell>
          <cell r="V120">
            <v>420953774</v>
          </cell>
          <cell r="W120">
            <v>452830657</v>
          </cell>
          <cell r="X120">
            <v>452830657</v>
          </cell>
          <cell r="Y120">
            <v>484526425</v>
          </cell>
          <cell r="Z120">
            <v>484526425</v>
          </cell>
          <cell r="AA120">
            <v>519700730</v>
          </cell>
          <cell r="AB120">
            <v>519700730</v>
          </cell>
          <cell r="AC120">
            <v>557498103</v>
          </cell>
          <cell r="AD120">
            <v>557498103</v>
          </cell>
          <cell r="AE120">
            <v>568338114.05622447</v>
          </cell>
          <cell r="AF120">
            <v>568338114.05622447</v>
          </cell>
          <cell r="AG120">
            <v>577010770.6174655</v>
          </cell>
          <cell r="AH120">
            <v>577010770.6174655</v>
          </cell>
          <cell r="AI120">
            <v>579080206.17599356</v>
          </cell>
          <cell r="AJ120">
            <v>579080206.17599356</v>
          </cell>
          <cell r="AK120">
            <v>590825897</v>
          </cell>
          <cell r="AL120">
            <v>590825897</v>
          </cell>
          <cell r="AM120">
            <v>594204805.88116097</v>
          </cell>
          <cell r="AN120">
            <v>594204805.88116097</v>
          </cell>
          <cell r="AO120">
            <v>608989942.99999988</v>
          </cell>
          <cell r="AP120">
            <v>608989942.99999988</v>
          </cell>
        </row>
        <row r="121">
          <cell r="C121">
            <v>10000</v>
          </cell>
          <cell r="D121" t="str">
            <v>Gross charges</v>
          </cell>
          <cell r="E121" t="str">
            <v>Gross charges</v>
          </cell>
          <cell r="F121">
            <v>2638991</v>
          </cell>
          <cell r="G121">
            <v>2968378</v>
          </cell>
          <cell r="H121">
            <v>2997514</v>
          </cell>
          <cell r="I121">
            <v>939189</v>
          </cell>
          <cell r="J121">
            <v>939189</v>
          </cell>
          <cell r="K121">
            <v>792185</v>
          </cell>
          <cell r="L121">
            <v>1731374</v>
          </cell>
          <cell r="M121">
            <v>791560</v>
          </cell>
          <cell r="N121">
            <v>2522934</v>
          </cell>
          <cell r="O121">
            <v>895491</v>
          </cell>
          <cell r="P121">
            <v>3418425</v>
          </cell>
          <cell r="Q121">
            <v>1078764</v>
          </cell>
          <cell r="R121">
            <v>1078764</v>
          </cell>
          <cell r="S121">
            <v>900294</v>
          </cell>
          <cell r="T121">
            <v>1979058</v>
          </cell>
          <cell r="U121">
            <v>872655</v>
          </cell>
          <cell r="V121">
            <v>2851713</v>
          </cell>
          <cell r="W121">
            <v>819982</v>
          </cell>
          <cell r="X121">
            <v>3671695</v>
          </cell>
          <cell r="Y121">
            <v>910289</v>
          </cell>
          <cell r="Z121">
            <v>910289</v>
          </cell>
          <cell r="AA121">
            <v>865590</v>
          </cell>
          <cell r="AB121">
            <v>1775879</v>
          </cell>
          <cell r="AC121">
            <v>969857</v>
          </cell>
          <cell r="AD121">
            <v>2745736</v>
          </cell>
          <cell r="AE121">
            <v>602540</v>
          </cell>
          <cell r="AF121">
            <v>3348276</v>
          </cell>
          <cell r="AG121">
            <v>748822</v>
          </cell>
          <cell r="AH121">
            <v>748822</v>
          </cell>
          <cell r="AI121">
            <v>717554</v>
          </cell>
          <cell r="AJ121">
            <v>1466376</v>
          </cell>
          <cell r="AK121">
            <v>742377.54443358909</v>
          </cell>
          <cell r="AL121">
            <v>2208753.5444335891</v>
          </cell>
          <cell r="AM121">
            <v>920990.45556641091</v>
          </cell>
          <cell r="AN121">
            <v>3129744</v>
          </cell>
          <cell r="AO121">
            <v>761967</v>
          </cell>
          <cell r="AP121">
            <v>761967</v>
          </cell>
        </row>
        <row r="122">
          <cell r="C122">
            <v>10010</v>
          </cell>
          <cell r="D122" t="str">
            <v>Recoveries</v>
          </cell>
          <cell r="E122" t="str">
            <v>Recoveries</v>
          </cell>
          <cell r="F122">
            <v>-1091414</v>
          </cell>
          <cell r="G122">
            <v>-1437432</v>
          </cell>
          <cell r="H122">
            <v>-1225249</v>
          </cell>
          <cell r="I122">
            <v>-246381</v>
          </cell>
          <cell r="J122">
            <v>-246381</v>
          </cell>
          <cell r="K122">
            <v>-334229</v>
          </cell>
          <cell r="L122">
            <v>-580610</v>
          </cell>
          <cell r="M122">
            <v>-326625</v>
          </cell>
          <cell r="N122">
            <v>-907235</v>
          </cell>
          <cell r="O122">
            <v>-345450</v>
          </cell>
          <cell r="P122">
            <v>-1252685</v>
          </cell>
          <cell r="Q122">
            <v>-501775</v>
          </cell>
          <cell r="R122">
            <v>-501775</v>
          </cell>
          <cell r="S122">
            <v>-316327</v>
          </cell>
          <cell r="T122">
            <v>-818102</v>
          </cell>
          <cell r="U122">
            <v>-278849</v>
          </cell>
          <cell r="V122">
            <v>-1096951</v>
          </cell>
          <cell r="W122">
            <v>-229658</v>
          </cell>
          <cell r="X122">
            <v>-1326609</v>
          </cell>
          <cell r="Y122">
            <v>-331984</v>
          </cell>
          <cell r="Z122">
            <v>-331984</v>
          </cell>
          <cell r="AA122">
            <v>-285170</v>
          </cell>
          <cell r="AB122">
            <v>-617154</v>
          </cell>
          <cell r="AC122">
            <v>-479899</v>
          </cell>
          <cell r="AD122">
            <v>-1097053</v>
          </cell>
          <cell r="AE122">
            <v>-249964</v>
          </cell>
          <cell r="AF122">
            <v>-1347017</v>
          </cell>
          <cell r="AG122">
            <v>-390042</v>
          </cell>
          <cell r="AH122">
            <v>-390042</v>
          </cell>
          <cell r="AI122">
            <v>-357168</v>
          </cell>
          <cell r="AJ122">
            <v>-747210</v>
          </cell>
          <cell r="AK122">
            <v>-362977.36542883888</v>
          </cell>
          <cell r="AL122">
            <v>-1110187.3654288389</v>
          </cell>
          <cell r="AM122">
            <v>-515378.63457116112</v>
          </cell>
          <cell r="AN122">
            <v>-1625566</v>
          </cell>
          <cell r="AO122">
            <v>-340758</v>
          </cell>
          <cell r="AP122">
            <v>-340758</v>
          </cell>
        </row>
        <row r="123">
          <cell r="C123">
            <v>10020</v>
          </cell>
          <cell r="D123" t="str">
            <v>Net impairment</v>
          </cell>
          <cell r="E123" t="str">
            <v>Net impairment</v>
          </cell>
          <cell r="F123">
            <v>1547577</v>
          </cell>
          <cell r="G123">
            <v>1530946</v>
          </cell>
          <cell r="H123">
            <v>1772265</v>
          </cell>
          <cell r="I123">
            <v>692808</v>
          </cell>
          <cell r="J123">
            <v>692808</v>
          </cell>
          <cell r="K123">
            <v>457956</v>
          </cell>
          <cell r="L123">
            <v>1150764</v>
          </cell>
          <cell r="M123">
            <v>464935</v>
          </cell>
          <cell r="N123">
            <v>1615699</v>
          </cell>
          <cell r="O123">
            <v>550041</v>
          </cell>
          <cell r="P123">
            <v>2165740</v>
          </cell>
          <cell r="Q123">
            <v>576989</v>
          </cell>
          <cell r="R123">
            <v>576989</v>
          </cell>
          <cell r="S123">
            <v>583967</v>
          </cell>
          <cell r="T123">
            <v>1160956</v>
          </cell>
          <cell r="U123">
            <v>593806</v>
          </cell>
          <cell r="V123">
            <v>1754762</v>
          </cell>
          <cell r="W123">
            <v>590324</v>
          </cell>
          <cell r="X123">
            <v>2345086</v>
          </cell>
          <cell r="Y123">
            <v>578305</v>
          </cell>
          <cell r="Z123">
            <v>578305</v>
          </cell>
          <cell r="AA123">
            <v>580420</v>
          </cell>
          <cell r="AB123">
            <v>1158725</v>
          </cell>
          <cell r="AC123">
            <v>489958</v>
          </cell>
          <cell r="AD123">
            <v>1648683</v>
          </cell>
          <cell r="AE123">
            <v>352576</v>
          </cell>
          <cell r="AF123">
            <v>2001259</v>
          </cell>
          <cell r="AG123">
            <v>358780</v>
          </cell>
          <cell r="AH123">
            <v>358780</v>
          </cell>
          <cell r="AI123">
            <v>360386</v>
          </cell>
          <cell r="AJ123">
            <v>719166</v>
          </cell>
          <cell r="AK123">
            <v>379400.17900475021</v>
          </cell>
          <cell r="AL123">
            <v>1098566.1790047502</v>
          </cell>
          <cell r="AM123">
            <v>405611.82099524979</v>
          </cell>
          <cell r="AN123">
            <v>1504178</v>
          </cell>
          <cell r="AO123">
            <v>421209</v>
          </cell>
          <cell r="AP123">
            <v>421209</v>
          </cell>
        </row>
        <row r="124">
          <cell r="C124">
            <v>10030</v>
          </cell>
          <cell r="D124" t="str">
            <v>Writeoffs</v>
          </cell>
          <cell r="E124" t="str">
            <v>Writeoffs</v>
          </cell>
          <cell r="I124" t="str">
            <v/>
          </cell>
          <cell r="K124" t="str">
            <v/>
          </cell>
          <cell r="M124" t="str">
            <v/>
          </cell>
          <cell r="O124" t="str">
            <v/>
          </cell>
          <cell r="Q124" t="str">
            <v/>
          </cell>
          <cell r="S124" t="str">
            <v/>
          </cell>
          <cell r="U124" t="str">
            <v/>
          </cell>
          <cell r="W124" t="str">
            <v/>
          </cell>
          <cell r="Y124" t="str">
            <v/>
          </cell>
          <cell r="AA124" t="str">
            <v/>
          </cell>
          <cell r="AC124">
            <v>3413472</v>
          </cell>
          <cell r="AD124">
            <v>3413472</v>
          </cell>
          <cell r="AE124" t="str">
            <v/>
          </cell>
          <cell r="AG124" t="str">
            <v/>
          </cell>
          <cell r="AI124" t="str">
            <v/>
          </cell>
          <cell r="AK124">
            <v>2283008</v>
          </cell>
          <cell r="AL124">
            <v>2283008</v>
          </cell>
          <cell r="AM124">
            <v>801638</v>
          </cell>
          <cell r="AN124">
            <v>3084646</v>
          </cell>
          <cell r="AO124">
            <v>1182708</v>
          </cell>
          <cell r="AP124">
            <v>1182708</v>
          </cell>
        </row>
        <row r="125">
          <cell r="C125">
            <v>11000</v>
          </cell>
          <cell r="D125" t="str">
            <v>Personal</v>
          </cell>
          <cell r="E125" t="str">
            <v>Personal</v>
          </cell>
          <cell r="H125">
            <v>116636910.55247401</v>
          </cell>
          <cell r="I125">
            <v>117370211.69157384</v>
          </cell>
          <cell r="J125">
            <v>117370211.69157384</v>
          </cell>
          <cell r="K125">
            <v>118496227.14368629</v>
          </cell>
          <cell r="L125">
            <v>118496227.14368629</v>
          </cell>
          <cell r="M125">
            <v>123003497.6677289</v>
          </cell>
          <cell r="N125">
            <v>123003497.6677289</v>
          </cell>
          <cell r="O125">
            <v>132682837.75158773</v>
          </cell>
          <cell r="P125">
            <v>132682837.75158773</v>
          </cell>
          <cell r="Q125">
            <v>146238453.01619852</v>
          </cell>
          <cell r="R125">
            <v>146238453.01619852</v>
          </cell>
          <cell r="S125">
            <v>158314548.80152276</v>
          </cell>
          <cell r="T125">
            <v>158314548.80152276</v>
          </cell>
          <cell r="U125">
            <v>172859226</v>
          </cell>
          <cell r="V125">
            <v>172859226</v>
          </cell>
          <cell r="W125">
            <v>179877760</v>
          </cell>
          <cell r="X125">
            <v>179877760</v>
          </cell>
          <cell r="Y125">
            <v>187790688.29864702</v>
          </cell>
          <cell r="Z125">
            <v>187790688.29864702</v>
          </cell>
          <cell r="AA125">
            <v>191280705.04550523</v>
          </cell>
          <cell r="AB125">
            <v>191280705.04550523</v>
          </cell>
          <cell r="AC125">
            <v>192799920</v>
          </cell>
          <cell r="AD125">
            <v>192799920</v>
          </cell>
          <cell r="AE125">
            <v>189649030.46828201</v>
          </cell>
          <cell r="AF125">
            <v>189649030.46828201</v>
          </cell>
          <cell r="AG125">
            <v>187191372.017488</v>
          </cell>
          <cell r="AH125">
            <v>187191372.017488</v>
          </cell>
          <cell r="AI125">
            <v>181400108.87212801</v>
          </cell>
          <cell r="AJ125">
            <v>181400108.87212801</v>
          </cell>
          <cell r="AK125">
            <v>177751084.34945995</v>
          </cell>
          <cell r="AL125">
            <v>177751084.34945995</v>
          </cell>
          <cell r="AM125">
            <v>173695909.20470002</v>
          </cell>
          <cell r="AN125">
            <v>173695909.20470002</v>
          </cell>
          <cell r="AO125">
            <v>173527992.46540001</v>
          </cell>
          <cell r="AP125">
            <v>173527992.46540001</v>
          </cell>
        </row>
        <row r="126">
          <cell r="C126">
            <v>11010</v>
          </cell>
          <cell r="D126" t="str">
            <v>Mortgage</v>
          </cell>
          <cell r="E126" t="str">
            <v>Mortgage</v>
          </cell>
          <cell r="H126">
            <v>55012233.696772799</v>
          </cell>
          <cell r="I126">
            <v>64981642.607336476</v>
          </cell>
          <cell r="J126">
            <v>64981642.607336476</v>
          </cell>
          <cell r="K126">
            <v>75807060.257447898</v>
          </cell>
          <cell r="L126">
            <v>75807060.257447898</v>
          </cell>
          <cell r="M126">
            <v>88432646.582562402</v>
          </cell>
          <cell r="N126">
            <v>88432646.582562402</v>
          </cell>
          <cell r="O126">
            <v>104485929.64327773</v>
          </cell>
          <cell r="P126">
            <v>104485929.64327773</v>
          </cell>
          <cell r="Q126">
            <v>125463012.05030006</v>
          </cell>
          <cell r="R126">
            <v>125463012.05030006</v>
          </cell>
          <cell r="S126">
            <v>139598445.30693027</v>
          </cell>
          <cell r="T126">
            <v>139598445.30693027</v>
          </cell>
          <cell r="U126">
            <v>153215536</v>
          </cell>
          <cell r="V126">
            <v>153215536</v>
          </cell>
          <cell r="W126">
            <v>170775021</v>
          </cell>
          <cell r="X126">
            <v>170775021</v>
          </cell>
          <cell r="Y126">
            <v>185941566.50980785</v>
          </cell>
          <cell r="Z126">
            <v>185941566.50980785</v>
          </cell>
          <cell r="AA126">
            <v>201877752.37310115</v>
          </cell>
          <cell r="AB126">
            <v>201877752.37310115</v>
          </cell>
          <cell r="AC126">
            <v>214328783</v>
          </cell>
          <cell r="AD126">
            <v>214328783</v>
          </cell>
          <cell r="AE126">
            <v>221616272.279899</v>
          </cell>
          <cell r="AF126">
            <v>221616272.279899</v>
          </cell>
          <cell r="AG126">
            <v>224815603.98348099</v>
          </cell>
          <cell r="AH126">
            <v>224815603.98348099</v>
          </cell>
          <cell r="AI126">
            <v>229254078.668778</v>
          </cell>
          <cell r="AJ126">
            <v>229254078.668778</v>
          </cell>
          <cell r="AK126">
            <v>228508522.28843001</v>
          </cell>
          <cell r="AL126">
            <v>228508522.28843001</v>
          </cell>
          <cell r="AM126">
            <v>233962918.81628999</v>
          </cell>
          <cell r="AN126">
            <v>233962918.81628999</v>
          </cell>
          <cell r="AO126">
            <v>238865016.81586999</v>
          </cell>
          <cell r="AP126">
            <v>238865016.81586999</v>
          </cell>
        </row>
        <row r="127">
          <cell r="C127">
            <v>11020</v>
          </cell>
          <cell r="D127" t="str">
            <v>Auto Loans</v>
          </cell>
          <cell r="E127" t="str">
            <v>Auto Loans</v>
          </cell>
          <cell r="H127">
            <v>15730584.622604599</v>
          </cell>
          <cell r="I127">
            <v>15209279.359743876</v>
          </cell>
          <cell r="J127">
            <v>15209279.359743876</v>
          </cell>
          <cell r="K127">
            <v>15179457.716972614</v>
          </cell>
          <cell r="L127">
            <v>15179457.716972614</v>
          </cell>
          <cell r="M127">
            <v>14595396</v>
          </cell>
          <cell r="N127">
            <v>14595396</v>
          </cell>
          <cell r="O127">
            <v>14504238.473774983</v>
          </cell>
          <cell r="P127">
            <v>14504238.473774983</v>
          </cell>
          <cell r="Q127">
            <v>14598142.462602505</v>
          </cell>
          <cell r="R127">
            <v>14598142.462602505</v>
          </cell>
          <cell r="S127">
            <v>15287601.587514333</v>
          </cell>
          <cell r="T127">
            <v>15287601.587514333</v>
          </cell>
          <cell r="U127">
            <v>16012294.5</v>
          </cell>
          <cell r="V127">
            <v>16012294.5</v>
          </cell>
          <cell r="W127">
            <v>16590120</v>
          </cell>
          <cell r="X127">
            <v>16590120</v>
          </cell>
          <cell r="Y127">
            <v>17063847.843328733</v>
          </cell>
          <cell r="Z127">
            <v>17063847.843328733</v>
          </cell>
          <cell r="AA127">
            <v>17924748.058878224</v>
          </cell>
          <cell r="AB127">
            <v>17924748.058878224</v>
          </cell>
          <cell r="AC127">
            <v>18151445</v>
          </cell>
          <cell r="AD127">
            <v>18151445</v>
          </cell>
          <cell r="AE127">
            <v>18569993.928659201</v>
          </cell>
          <cell r="AF127">
            <v>18569993.928659201</v>
          </cell>
          <cell r="AG127">
            <v>18507933.7456173</v>
          </cell>
          <cell r="AH127">
            <v>18507933.7456173</v>
          </cell>
          <cell r="AI127">
            <v>18319335.857112899</v>
          </cell>
          <cell r="AJ127">
            <v>18319335.857112899</v>
          </cell>
          <cell r="AK127">
            <v>18368423.32449</v>
          </cell>
          <cell r="AL127">
            <v>18368423.32449</v>
          </cell>
          <cell r="AM127">
            <v>18514639.1976</v>
          </cell>
          <cell r="AN127">
            <v>18514639.1976</v>
          </cell>
          <cell r="AO127">
            <v>18830759.405030001</v>
          </cell>
          <cell r="AP127">
            <v>18830759.405030001</v>
          </cell>
        </row>
        <row r="128">
          <cell r="C128">
            <v>11030</v>
          </cell>
          <cell r="D128" t="str">
            <v>Credit Cards</v>
          </cell>
          <cell r="E128" t="str">
            <v>Credit Cards</v>
          </cell>
          <cell r="H128">
            <v>3175771.12814805</v>
          </cell>
          <cell r="I128">
            <v>3262168.7422458101</v>
          </cell>
          <cell r="J128">
            <v>3262168.7422458101</v>
          </cell>
          <cell r="K128">
            <v>3212141.8818931975</v>
          </cell>
          <cell r="L128">
            <v>3212141.8818931975</v>
          </cell>
          <cell r="M128">
            <v>3296578</v>
          </cell>
          <cell r="N128">
            <v>3296578</v>
          </cell>
          <cell r="O128">
            <v>3352110.0587763926</v>
          </cell>
          <cell r="P128">
            <v>3352110.0587763926</v>
          </cell>
          <cell r="Q128">
            <v>3325794.2094219322</v>
          </cell>
          <cell r="R128">
            <v>3325794.2094219322</v>
          </cell>
          <cell r="S128">
            <v>3380889.278882585</v>
          </cell>
          <cell r="T128">
            <v>3380889.278882585</v>
          </cell>
          <cell r="U128">
            <v>3739560.5</v>
          </cell>
          <cell r="V128">
            <v>3739560.5</v>
          </cell>
          <cell r="W128">
            <v>3707879</v>
          </cell>
          <cell r="X128">
            <v>3707879</v>
          </cell>
          <cell r="Y128">
            <v>3851526.3482163521</v>
          </cell>
          <cell r="Z128">
            <v>3851526.3482163521</v>
          </cell>
          <cell r="AA128">
            <v>4074835.5225154082</v>
          </cell>
          <cell r="AB128">
            <v>4074835.5225154082</v>
          </cell>
          <cell r="AC128">
            <v>4581971</v>
          </cell>
          <cell r="AD128">
            <v>4581971</v>
          </cell>
          <cell r="AE128">
            <v>4985068.87215803</v>
          </cell>
          <cell r="AF128">
            <v>4985068.87215803</v>
          </cell>
          <cell r="AG128">
            <v>5382930.0879401099</v>
          </cell>
          <cell r="AH128">
            <v>5382930.0879401099</v>
          </cell>
          <cell r="AI128">
            <v>5869713.6019802</v>
          </cell>
          <cell r="AJ128">
            <v>5869713.6019802</v>
          </cell>
          <cell r="AK128">
            <v>6169768.0376199996</v>
          </cell>
          <cell r="AL128">
            <v>6169768.0376199996</v>
          </cell>
          <cell r="AM128">
            <v>6479608.7814100003</v>
          </cell>
          <cell r="AN128">
            <v>6479608.7814100003</v>
          </cell>
          <cell r="AO128">
            <v>6734258.3136999998</v>
          </cell>
          <cell r="AP128">
            <v>6734258.3136999998</v>
          </cell>
        </row>
        <row r="129">
          <cell r="C129">
            <v>11040</v>
          </cell>
          <cell r="D129" t="str">
            <v>Retail Financing, gross</v>
          </cell>
          <cell r="E129" t="str">
            <v>Retail Financing, gross</v>
          </cell>
          <cell r="F129">
            <v>0</v>
          </cell>
          <cell r="G129">
            <v>0</v>
          </cell>
          <cell r="H129">
            <v>190555499.99999946</v>
          </cell>
          <cell r="I129">
            <v>200823302.40090001</v>
          </cell>
          <cell r="J129">
            <v>200823302.40090001</v>
          </cell>
          <cell r="K129">
            <v>212694887</v>
          </cell>
          <cell r="L129">
            <v>212694887</v>
          </cell>
          <cell r="M129">
            <v>229328118.25029129</v>
          </cell>
          <cell r="N129">
            <v>229328118.25029129</v>
          </cell>
          <cell r="O129">
            <v>255025115.9274168</v>
          </cell>
          <cell r="P129">
            <v>255025115.9274168</v>
          </cell>
          <cell r="Q129">
            <v>289625401.73852301</v>
          </cell>
          <cell r="R129">
            <v>289625401.73852301</v>
          </cell>
          <cell r="S129">
            <v>316581484.97484994</v>
          </cell>
          <cell r="T129">
            <v>316581484.97484994</v>
          </cell>
          <cell r="U129">
            <v>345826617</v>
          </cell>
          <cell r="V129">
            <v>345826617</v>
          </cell>
          <cell r="W129">
            <v>370950780</v>
          </cell>
          <cell r="X129">
            <v>370950780</v>
          </cell>
          <cell r="Y129">
            <v>394647628.99999994</v>
          </cell>
          <cell r="Z129">
            <v>394647628.99999994</v>
          </cell>
          <cell r="AA129">
            <v>415158041.00000006</v>
          </cell>
          <cell r="AB129">
            <v>415158041.00000006</v>
          </cell>
          <cell r="AC129">
            <v>429862119</v>
          </cell>
          <cell r="AD129">
            <v>429862119</v>
          </cell>
          <cell r="AE129">
            <v>434820365.54899824</v>
          </cell>
          <cell r="AF129">
            <v>434820365.54899824</v>
          </cell>
          <cell r="AG129">
            <v>435897839.83452642</v>
          </cell>
          <cell r="AH129">
            <v>435897839.83452642</v>
          </cell>
          <cell r="AI129">
            <v>434843236.99999911</v>
          </cell>
          <cell r="AJ129">
            <v>434843236.99999911</v>
          </cell>
          <cell r="AK129">
            <v>430797798</v>
          </cell>
          <cell r="AL129">
            <v>430797798</v>
          </cell>
          <cell r="AM129">
            <v>432653076</v>
          </cell>
          <cell r="AN129">
            <v>432653076</v>
          </cell>
          <cell r="AO129">
            <v>437958027.00000006</v>
          </cell>
          <cell r="AP129">
            <v>437958027.00000006</v>
          </cell>
        </row>
        <row r="130">
          <cell r="C130">
            <v>12000</v>
          </cell>
          <cell r="D130" t="str">
            <v>Non-performing financing ratio</v>
          </cell>
          <cell r="E130" t="str">
            <v>NPL ratio</v>
          </cell>
          <cell r="F130">
            <v>7.403794398883206E-3</v>
          </cell>
          <cell r="G130">
            <v>9.559270121349505E-3</v>
          </cell>
          <cell r="H130">
            <v>9.025209701875753E-3</v>
          </cell>
          <cell r="I130">
            <v>1.0735437914697415E-2</v>
          </cell>
          <cell r="J130">
            <v>1.0735437914697415E-2</v>
          </cell>
          <cell r="K130">
            <v>1.0239496242389089E-2</v>
          </cell>
          <cell r="L130">
            <v>1.0239496242389089E-2</v>
          </cell>
          <cell r="M130">
            <v>8.2839908162608798E-3</v>
          </cell>
          <cell r="N130">
            <v>8.2839908162608798E-3</v>
          </cell>
          <cell r="O130">
            <v>7.5657152216179182E-3</v>
          </cell>
          <cell r="P130">
            <v>7.5657152216179182E-3</v>
          </cell>
          <cell r="Q130">
            <v>7.0179440498670297E-3</v>
          </cell>
          <cell r="R130">
            <v>7.0179440498670297E-3</v>
          </cell>
          <cell r="S130">
            <v>6.6786439376891249E-3</v>
          </cell>
          <cell r="T130">
            <v>6.6786439376891249E-3</v>
          </cell>
          <cell r="U130">
            <v>6.7226051122054832E-3</v>
          </cell>
          <cell r="V130">
            <v>6.7226051122054832E-3</v>
          </cell>
          <cell r="W130">
            <v>6.5149616827683068E-3</v>
          </cell>
          <cell r="X130">
            <v>6.5149616827683068E-3</v>
          </cell>
          <cell r="Y130">
            <v>6.1968810654138284E-3</v>
          </cell>
          <cell r="Z130">
            <v>6.1968810654138284E-3</v>
          </cell>
          <cell r="AA130">
            <v>5.7227253571696607E-3</v>
          </cell>
          <cell r="AB130">
            <v>5.7227253571696607E-3</v>
          </cell>
          <cell r="AC130">
            <v>6.3896131816488866E-3</v>
          </cell>
          <cell r="AD130">
            <v>6.3896131816488866E-3</v>
          </cell>
          <cell r="AE130">
            <v>6.2162249914837391E-3</v>
          </cell>
          <cell r="AF130">
            <v>6.2162249914837391E-3</v>
          </cell>
          <cell r="AG130">
            <v>6.8395159433169263E-3</v>
          </cell>
          <cell r="AH130">
            <v>6.8395159433169263E-3</v>
          </cell>
          <cell r="AI130">
            <v>6.934475603741508E-3</v>
          </cell>
          <cell r="AJ130">
            <v>6.934475603741508E-3</v>
          </cell>
          <cell r="AK130">
            <v>5.988303215474426E-3</v>
          </cell>
          <cell r="AL130">
            <v>5.988303215474426E-3</v>
          </cell>
          <cell r="AM130">
            <v>7.1284129405578562E-3</v>
          </cell>
          <cell r="AN130">
            <v>7.1284129405578562E-3</v>
          </cell>
          <cell r="AO130">
            <v>7.6624139291388369E-3</v>
          </cell>
          <cell r="AP130">
            <v>7.6624139291388369E-3</v>
          </cell>
        </row>
        <row r="131">
          <cell r="C131">
            <v>12010</v>
          </cell>
          <cell r="D131" t="str">
            <v>Non-preforming financing coverage ratio</v>
          </cell>
          <cell r="E131" t="str">
            <v>NPL coverage ratio</v>
          </cell>
          <cell r="F131">
            <v>3.1382193552177493</v>
          </cell>
          <cell r="G131">
            <v>3.4198270803279205</v>
          </cell>
          <cell r="H131">
            <v>3.0298762125058216</v>
          </cell>
          <cell r="I131">
            <v>2.5318806901326369</v>
          </cell>
          <cell r="J131">
            <v>2.5318806901326369</v>
          </cell>
          <cell r="K131">
            <v>2.5282590446451865</v>
          </cell>
          <cell r="L131">
            <v>2.5282590446451865</v>
          </cell>
          <cell r="M131">
            <v>2.92971690078376</v>
          </cell>
          <cell r="N131">
            <v>2.92971690078376</v>
          </cell>
          <cell r="O131">
            <v>3.0556268542080245</v>
          </cell>
          <cell r="P131">
            <v>3.0556268542080245</v>
          </cell>
          <cell r="Q131">
            <v>3.1769203025824657</v>
          </cell>
          <cell r="R131">
            <v>3.1769203025824657</v>
          </cell>
          <cell r="S131">
            <v>3.1812205479812108</v>
          </cell>
          <cell r="T131">
            <v>3.1812205479812108</v>
          </cell>
          <cell r="U131">
            <v>3.0748650869070797</v>
          </cell>
          <cell r="V131">
            <v>3.0748650869070797</v>
          </cell>
          <cell r="W131">
            <v>3.0557635958938243</v>
          </cell>
          <cell r="X131">
            <v>3.0557635958938243</v>
          </cell>
          <cell r="Y131">
            <v>3.0780548315581693</v>
          </cell>
          <cell r="Z131">
            <v>3.0780548315581693</v>
          </cell>
          <cell r="AA131">
            <v>2.9295153587905376</v>
          </cell>
          <cell r="AB131">
            <v>2.9295153587905376</v>
          </cell>
          <cell r="AC131">
            <v>2.4842320520779202</v>
          </cell>
          <cell r="AD131">
            <v>2.4842320520779202</v>
          </cell>
          <cell r="AE131">
            <v>2.3784245949801099</v>
          </cell>
          <cell r="AF131">
            <v>2.3784245949801099</v>
          </cell>
          <cell r="AG131">
            <v>2.1412928912373306</v>
          </cell>
          <cell r="AH131">
            <v>2.1412928912373306</v>
          </cell>
          <cell r="AI131">
            <v>2.096353334489089</v>
          </cell>
          <cell r="AJ131">
            <v>2.096353334489089</v>
          </cell>
          <cell r="AK131">
            <v>2.399285272336702</v>
          </cell>
          <cell r="AL131">
            <v>2.399285272336702</v>
          </cell>
          <cell r="AM131">
            <v>2.0302607368188244</v>
          </cell>
          <cell r="AN131">
            <v>2.0302607368188244</v>
          </cell>
          <cell r="AO131">
            <v>1.7529298417311452</v>
          </cell>
          <cell r="AP131">
            <v>1.7529298417311452</v>
          </cell>
        </row>
        <row r="132">
          <cell r="C132">
            <v>12020</v>
          </cell>
          <cell r="D132" t="str">
            <v>Cost of risk</v>
          </cell>
          <cell r="E132" t="str">
            <v>CoR (%)</v>
          </cell>
          <cell r="F132">
            <v>6.5527589268884537E-3</v>
          </cell>
          <cell r="G132">
            <v>6.3965126203133086E-3</v>
          </cell>
          <cell r="H132">
            <v>7.1420097461040956E-3</v>
          </cell>
          <cell r="I132">
            <v>1.0549219075971559E-2</v>
          </cell>
          <cell r="J132">
            <v>1.0549219075971559E-2</v>
          </cell>
          <cell r="K132">
            <v>6.6500145002033042E-3</v>
          </cell>
          <cell r="L132">
            <v>8.5409879604818658E-3</v>
          </cell>
          <cell r="M132">
            <v>6.4220862582004346E-3</v>
          </cell>
          <cell r="N132">
            <v>7.7822210067060131E-3</v>
          </cell>
          <cell r="O132">
            <v>7.0959444554488781E-3</v>
          </cell>
          <cell r="P132">
            <v>7.4695389450245911E-3</v>
          </cell>
          <cell r="Q132">
            <v>6.7145535860677133E-3</v>
          </cell>
          <cell r="R132">
            <v>6.7145535860677133E-3</v>
          </cell>
          <cell r="S132">
            <v>6.1225834937152276E-3</v>
          </cell>
          <cell r="T132">
            <v>6.4323209818126104E-3</v>
          </cell>
          <cell r="U132">
            <v>5.7330525063882566E-3</v>
          </cell>
          <cell r="V132">
            <v>6.2141110923561744E-3</v>
          </cell>
          <cell r="W132">
            <v>5.2951702377354044E-3</v>
          </cell>
          <cell r="X132">
            <v>5.9731262375029527E-3</v>
          </cell>
          <cell r="Y132">
            <v>4.8394889629616404E-3</v>
          </cell>
          <cell r="Z132">
            <v>4.8394889629616404E-3</v>
          </cell>
          <cell r="AA132">
            <v>4.5411383757320073E-3</v>
          </cell>
          <cell r="AB132">
            <v>4.6789250208478872E-3</v>
          </cell>
          <cell r="AC132">
            <v>3.5794314095911632E-3</v>
          </cell>
          <cell r="AD132">
            <v>4.2745813346066301E-3</v>
          </cell>
          <cell r="AE132">
            <v>2.4669526906208154E-3</v>
          </cell>
          <cell r="AF132">
            <v>3.8526654897895773E-3</v>
          </cell>
          <cell r="AG132">
            <v>2.7384535438694916E-3</v>
          </cell>
          <cell r="AH132">
            <v>2.468041561815711E-3</v>
          </cell>
          <cell r="AI132">
            <v>2.4563716839506901E-3</v>
          </cell>
          <cell r="AJ132">
            <v>2.4703219075700215E-3</v>
          </cell>
          <cell r="AK132">
            <v>2.5569044379168296E-3</v>
          </cell>
          <cell r="AL132">
            <v>2.4904330059577237E-3</v>
          </cell>
          <cell r="AM132">
            <v>2.6987506628249488E-3</v>
          </cell>
          <cell r="AN132">
            <v>2.5498913207126789E-3</v>
          </cell>
          <cell r="AO132">
            <v>2.7615467974425262E-3</v>
          </cell>
          <cell r="AP132">
            <v>2.7615467974425262E-3</v>
          </cell>
        </row>
        <row r="133">
          <cell r="C133">
            <v>12030</v>
          </cell>
          <cell r="D133" t="str">
            <v>Retail CoR</v>
          </cell>
          <cell r="E133" t="str">
            <v>Retail CoR (%)</v>
          </cell>
          <cell r="F133">
            <v>7.2445409496595314E-3</v>
          </cell>
          <cell r="G133">
            <v>6.993505578265548E-3</v>
          </cell>
          <cell r="H133">
            <v>9.4947635315418763E-3</v>
          </cell>
          <cell r="I133">
            <v>5.5462680503551819E-3</v>
          </cell>
          <cell r="J133">
            <v>5.5462680503551819E-3</v>
          </cell>
          <cell r="K133">
            <v>5.0060308848009927E-3</v>
          </cell>
          <cell r="L133">
            <v>5.2925628066415225E-3</v>
          </cell>
          <cell r="M133">
            <v>6.5686173958298842E-3</v>
          </cell>
          <cell r="N133">
            <v>5.6935903923104065E-3</v>
          </cell>
          <cell r="O133">
            <v>4.2208864450361035E-3</v>
          </cell>
          <cell r="P133">
            <v>5.1709700046736326E-3</v>
          </cell>
          <cell r="Q133">
            <v>7.9884033085597835E-3</v>
          </cell>
          <cell r="R133">
            <v>7.9884033085597835E-3</v>
          </cell>
          <cell r="S133">
            <v>7.4456296963844948E-3</v>
          </cell>
          <cell r="T133">
            <v>7.7540042264137533E-3</v>
          </cell>
          <cell r="U133">
            <v>5.4259239721678402E-3</v>
          </cell>
          <cell r="V133">
            <v>6.9116640682691226E-3</v>
          </cell>
          <cell r="W133">
            <v>2.5455936635792103E-3</v>
          </cell>
          <cell r="X133">
            <v>5.704404950442373E-3</v>
          </cell>
          <cell r="Y133">
            <v>3.5627660245046303E-3</v>
          </cell>
          <cell r="Z133">
            <v>3.5627660245046303E-3</v>
          </cell>
          <cell r="AA133">
            <v>2.6732635744573141E-3</v>
          </cell>
          <cell r="AB133">
            <v>3.1118287120708954E-3</v>
          </cell>
          <cell r="AC133">
            <v>2.8919168034996939E-3</v>
          </cell>
          <cell r="AD133">
            <v>3.0536471166406625E-3</v>
          </cell>
          <cell r="AE133">
            <v>4.9647079413202176E-3</v>
          </cell>
          <cell r="AF133">
            <v>3.6080641686318214E-3</v>
          </cell>
          <cell r="AG133">
            <v>8.8053196506741489E-3</v>
          </cell>
          <cell r="AH133">
            <v>8.1594251265252916E-3</v>
          </cell>
          <cell r="AI133">
            <v>5.2036042965863298E-3</v>
          </cell>
          <cell r="AJ133">
            <v>6.6896855122409267E-3</v>
          </cell>
          <cell r="AK133">
            <v>2.6674151395768425E-3</v>
          </cell>
          <cell r="AL133">
            <v>5.3697948972336951E-3</v>
          </cell>
          <cell r="AM133">
            <v>3.8989780461721811E-3</v>
          </cell>
          <cell r="AN133">
            <v>4.9889573474022368E-3</v>
          </cell>
          <cell r="AO133">
            <v>2.2233266752484798E-3</v>
          </cell>
          <cell r="AP133">
            <v>2.2185887525404554E-3</v>
          </cell>
        </row>
        <row r="134">
          <cell r="C134">
            <v>12040</v>
          </cell>
          <cell r="D134" t="str">
            <v>Non-Retail CoR</v>
          </cell>
          <cell r="E134" t="str">
            <v>Non-Retail CoR (%)</v>
          </cell>
          <cell r="F134">
            <v>5.0246056076389874E-3</v>
          </cell>
          <cell r="G134">
            <v>4.9805696052518536E-3</v>
          </cell>
          <cell r="H134">
            <v>8.700394281718855E-4</v>
          </cell>
          <cell r="I134">
            <v>2.5551778266462148E-2</v>
          </cell>
          <cell r="J134">
            <v>2.5551778266462148E-2</v>
          </cell>
          <cell r="K134">
            <v>1.1725834411926515E-2</v>
          </cell>
          <cell r="L134">
            <v>1.8195049589091562E-2</v>
          </cell>
          <cell r="M134">
            <v>5.9498184437692791E-3</v>
          </cell>
          <cell r="N134">
            <v>1.4338895729512642E-2</v>
          </cell>
          <cell r="O134">
            <v>1.7352922690875038E-2</v>
          </cell>
          <cell r="P134">
            <v>1.5095434621978493E-2</v>
          </cell>
          <cell r="Q134">
            <v>1.855932315614013E-3</v>
          </cell>
          <cell r="R134">
            <v>1.855932315614013E-3</v>
          </cell>
          <cell r="S134">
            <v>1.0084006049944523E-3</v>
          </cell>
          <cell r="T134">
            <v>1.4073237839016496E-3</v>
          </cell>
          <cell r="U134">
            <v>6.957153940929944E-3</v>
          </cell>
          <cell r="V134">
            <v>3.4597977423321412E-3</v>
          </cell>
          <cell r="W134">
            <v>1.655126392255522E-2</v>
          </cell>
          <cell r="X134">
            <v>7.0294995166054145E-3</v>
          </cell>
          <cell r="Y134">
            <v>9.9737700508526796E-3</v>
          </cell>
          <cell r="Z134">
            <v>9.9737700508526796E-3</v>
          </cell>
          <cell r="AA134">
            <v>1.1652487102033619E-2</v>
          </cell>
          <cell r="AB134">
            <v>1.070345754996228E-2</v>
          </cell>
          <cell r="AC134">
            <v>5.9029890549237877E-3</v>
          </cell>
          <cell r="AD134">
            <v>8.568449555581243E-3</v>
          </cell>
          <cell r="AE134">
            <v>-5.2831784859840832E-3</v>
          </cell>
          <cell r="AF134">
            <v>4.6981045398222683E-3</v>
          </cell>
          <cell r="AG134">
            <v>-1.7549709460568736E-2</v>
          </cell>
          <cell r="AH134">
            <v>-1.4488969705409702E-2</v>
          </cell>
          <cell r="AI134">
            <v>-5.439038792894659E-3</v>
          </cell>
          <cell r="AJ134">
            <v>-9.975757593559554E-3</v>
          </cell>
          <cell r="AK134">
            <v>2.2592794590978803E-3</v>
          </cell>
          <cell r="AL134">
            <v>-5.5318724152464346E-3</v>
          </cell>
          <cell r="AM134">
            <v>-3.5902881859771767E-4</v>
          </cell>
          <cell r="AN134">
            <v>-4.2245577289372676E-3</v>
          </cell>
          <cell r="AO134">
            <v>4.1330293770654256E-3</v>
          </cell>
          <cell r="AP134">
            <v>4.1136759549720509E-3</v>
          </cell>
        </row>
        <row r="135">
          <cell r="C135">
            <v>12050</v>
          </cell>
          <cell r="D135" t="str">
            <v>Retail NPL ratio</v>
          </cell>
          <cell r="E135" t="str">
            <v>Retail NPL</v>
          </cell>
          <cell r="F135">
            <v>3.2606473286114312E-3</v>
          </cell>
          <cell r="G135">
            <v>3.5423932795887857E-3</v>
          </cell>
          <cell r="H135">
            <v>3.3046487768655327E-3</v>
          </cell>
          <cell r="I135">
            <v>4.3009663288516818E-3</v>
          </cell>
          <cell r="J135">
            <v>4.3009663288516818E-3</v>
          </cell>
          <cell r="K135">
            <v>3.9669641894118498E-3</v>
          </cell>
          <cell r="L135">
            <v>3.9669641894118498E-3</v>
          </cell>
          <cell r="M135">
            <v>2.6431211544674167E-3</v>
          </cell>
          <cell r="N135">
            <v>2.6431211544674167E-3</v>
          </cell>
          <cell r="O135">
            <v>2.9575479146140256E-3</v>
          </cell>
          <cell r="P135">
            <v>2.9575479146140256E-3</v>
          </cell>
          <cell r="Q135">
            <v>3.2248518035721189E-3</v>
          </cell>
          <cell r="R135">
            <v>3.2248518035721189E-3</v>
          </cell>
          <cell r="S135">
            <v>3.3472519721107507E-3</v>
          </cell>
          <cell r="T135">
            <v>3.3472519721107507E-3</v>
          </cell>
          <cell r="U135">
            <v>3.7568189842368321E-3</v>
          </cell>
          <cell r="V135">
            <v>3.7568189842368321E-3</v>
          </cell>
          <cell r="W135">
            <v>4.0439246414308658E-3</v>
          </cell>
          <cell r="X135">
            <v>4.0439246414308658E-3</v>
          </cell>
          <cell r="Y135">
            <v>3.5712364561044912E-3</v>
          </cell>
          <cell r="Z135">
            <v>3.5712364561044912E-3</v>
          </cell>
          <cell r="AA135">
            <v>3.5450740553041584E-3</v>
          </cell>
          <cell r="AB135">
            <v>3.5450740553041584E-3</v>
          </cell>
          <cell r="AC135">
            <v>3.7554553626531579E-3</v>
          </cell>
          <cell r="AD135">
            <v>3.7554553626531579E-3</v>
          </cell>
          <cell r="AE135">
            <v>4.361582732304678E-3</v>
          </cell>
          <cell r="AF135">
            <v>4.361582732304678E-3</v>
          </cell>
          <cell r="AG135">
            <v>4.6480959957225206E-3</v>
          </cell>
          <cell r="AH135">
            <v>4.6480959957225206E-3</v>
          </cell>
          <cell r="AI135">
            <v>4.2553431261021252E-3</v>
          </cell>
          <cell r="AJ135">
            <v>4.2553431261021252E-3</v>
          </cell>
          <cell r="AK135">
            <v>3.6174975991868927E-3</v>
          </cell>
          <cell r="AL135">
            <v>3.6174975991868927E-3</v>
          </cell>
          <cell r="AM135">
            <v>3.3616907937830454E-3</v>
          </cell>
          <cell r="AN135">
            <v>3.3616907937830454E-3</v>
          </cell>
          <cell r="AO135">
            <v>4.2822756620008243E-3</v>
          </cell>
          <cell r="AP135">
            <v>4.2822756620008243E-3</v>
          </cell>
        </row>
        <row r="136">
          <cell r="C136">
            <v>12060</v>
          </cell>
          <cell r="D136" t="str">
            <v>Non-Retail NPL ratio</v>
          </cell>
          <cell r="E136" t="str">
            <v>Non-Retail NPL</v>
          </cell>
          <cell r="F136">
            <v>1.6880964158246966E-2</v>
          </cell>
          <cell r="G136">
            <v>2.4363220374174974E-2</v>
          </cell>
          <cell r="H136">
            <v>2.5504959030506962E-2</v>
          </cell>
          <cell r="I136">
            <v>3.0800224652300718E-2</v>
          </cell>
          <cell r="J136">
            <v>3.0800224652300718E-2</v>
          </cell>
          <cell r="K136">
            <v>2.9424677310417605E-2</v>
          </cell>
          <cell r="L136">
            <v>2.9424677310417605E-2</v>
          </cell>
          <cell r="M136">
            <v>2.7418211086739263E-2</v>
          </cell>
          <cell r="N136">
            <v>2.7418211086739263E-2</v>
          </cell>
          <cell r="O136">
            <v>2.480789548560168E-2</v>
          </cell>
          <cell r="P136">
            <v>2.480789548560168E-2</v>
          </cell>
          <cell r="Q136">
            <v>2.1736276153380019E-2</v>
          </cell>
          <cell r="R136">
            <v>2.1736276153380019E-2</v>
          </cell>
          <cell r="S136">
            <v>1.9511114416327181E-2</v>
          </cell>
          <cell r="T136">
            <v>1.9511114416327181E-2</v>
          </cell>
          <cell r="U136">
            <v>1.8930895014026738E-2</v>
          </cell>
          <cell r="V136">
            <v>1.8930895014026738E-2</v>
          </cell>
          <cell r="W136">
            <v>1.6579223149872441E-2</v>
          </cell>
          <cell r="X136">
            <v>1.6579223149872441E-2</v>
          </cell>
          <cell r="Y136">
            <v>1.6631915090162007E-2</v>
          </cell>
          <cell r="Z136">
            <v>1.6631915090162007E-2</v>
          </cell>
          <cell r="AA136">
            <v>1.3694842729922652E-2</v>
          </cell>
          <cell r="AB136">
            <v>1.3694842729922652E-2</v>
          </cell>
          <cell r="AC136">
            <v>1.4677257835547405E-2</v>
          </cell>
          <cell r="AD136">
            <v>1.4677257835547405E-2</v>
          </cell>
          <cell r="AE136">
            <v>1.1893489281378487E-2</v>
          </cell>
          <cell r="AF136">
            <v>1.1893489281378487E-2</v>
          </cell>
          <cell r="AG136">
            <v>1.3199365990781059E-2</v>
          </cell>
          <cell r="AH136">
            <v>1.3199365990781059E-2</v>
          </cell>
          <cell r="AI136">
            <v>1.4559871181505899E-2</v>
          </cell>
          <cell r="AJ136">
            <v>1.4559871181505899E-2</v>
          </cell>
          <cell r="AK136">
            <v>1.2044601188281929E-2</v>
          </cell>
          <cell r="AL136">
            <v>1.2044601188281929E-2</v>
          </cell>
          <cell r="AM136">
            <v>1.6699156682956566E-2</v>
          </cell>
          <cell r="AN136">
            <v>1.6699156682956566E-2</v>
          </cell>
          <cell r="AO136">
            <v>1.5917676253458884E-2</v>
          </cell>
          <cell r="AP136">
            <v>1.5917676253458884E-2</v>
          </cell>
        </row>
        <row r="137">
          <cell r="C137">
            <v>12070</v>
          </cell>
          <cell r="D137" t="str">
            <v>Retail NPL coverage ratio</v>
          </cell>
          <cell r="E137" t="str">
            <v>Retail NPL coverage (%)</v>
          </cell>
          <cell r="F137">
            <v>3.7301898062118397</v>
          </cell>
          <cell r="G137">
            <v>6.712267816928132</v>
          </cell>
          <cell r="H137">
            <v>6.0860050276393123</v>
          </cell>
          <cell r="I137">
            <v>4.563621693774742</v>
          </cell>
          <cell r="J137">
            <v>4.563621693774742</v>
          </cell>
          <cell r="K137">
            <v>4.7068573385813144</v>
          </cell>
          <cell r="L137">
            <v>4.7068573385813144</v>
          </cell>
          <cell r="M137">
            <v>6.8397405228477819</v>
          </cell>
          <cell r="N137">
            <v>6.8397405228477819</v>
          </cell>
          <cell r="O137">
            <v>5.7561375619987567</v>
          </cell>
          <cell r="P137">
            <v>5.7561375619987567</v>
          </cell>
          <cell r="Q137">
            <v>5.4938024558912808</v>
          </cell>
          <cell r="R137">
            <v>5.4938024558912808</v>
          </cell>
          <cell r="S137">
            <v>4.7057341947270777</v>
          </cell>
          <cell r="T137">
            <v>4.7057341947270777</v>
          </cell>
          <cell r="U137">
            <v>3.9886415416161229</v>
          </cell>
          <cell r="V137">
            <v>3.9886415416161229</v>
          </cell>
          <cell r="W137">
            <v>3.4673964416967702</v>
          </cell>
          <cell r="X137">
            <v>3.4673964416967702</v>
          </cell>
          <cell r="Y137">
            <v>3.6071102186777164</v>
          </cell>
          <cell r="Z137">
            <v>3.6071102186777164</v>
          </cell>
          <cell r="AA137">
            <v>3.3456160829914539</v>
          </cell>
          <cell r="AB137">
            <v>3.3456160829914539</v>
          </cell>
          <cell r="AC137">
            <v>2.8932589907379418</v>
          </cell>
          <cell r="AD137">
            <v>2.8932589907379418</v>
          </cell>
          <cell r="AE137">
            <v>2.5332830654282481</v>
          </cell>
          <cell r="AF137">
            <v>2.5332830654282481</v>
          </cell>
          <cell r="AG137">
            <v>2.6321598838992384</v>
          </cell>
          <cell r="AH137">
            <v>2.6321598838992384</v>
          </cell>
          <cell r="AI137">
            <v>2.9412639934655487</v>
          </cell>
          <cell r="AJ137">
            <v>2.9412639934655487</v>
          </cell>
          <cell r="AK137">
            <v>3.5159258474984116</v>
          </cell>
          <cell r="AL137">
            <v>3.5159258474984116</v>
          </cell>
          <cell r="AM137">
            <v>3.7223060922661877</v>
          </cell>
          <cell r="AN137">
            <v>3.7223060922661877</v>
          </cell>
          <cell r="AO137">
            <v>2.7578126291351923</v>
          </cell>
          <cell r="AP137">
            <v>2.7578126291351923</v>
          </cell>
        </row>
        <row r="138">
          <cell r="C138">
            <v>12080</v>
          </cell>
          <cell r="D138" t="str">
            <v>Non-Retail NPL coverage ratio</v>
          </cell>
          <cell r="E138" t="str">
            <v>Non-Retail NPL coverage (%)</v>
          </cell>
          <cell r="F138">
            <v>2.8766692378053498</v>
          </cell>
          <cell r="G138">
            <v>2.2419864185125573</v>
          </cell>
          <cell r="H138">
            <v>1.8891423849813345</v>
          </cell>
          <cell r="I138">
            <v>1.6471681878781153</v>
          </cell>
          <cell r="J138">
            <v>1.6471681878781153</v>
          </cell>
          <cell r="K138">
            <v>1.6299066215290963</v>
          </cell>
          <cell r="L138">
            <v>1.6299066215290963</v>
          </cell>
          <cell r="M138">
            <v>1.6511541717039793</v>
          </cell>
          <cell r="N138">
            <v>1.6511541717039793</v>
          </cell>
          <cell r="O138">
            <v>1.8510022976405567</v>
          </cell>
          <cell r="P138">
            <v>1.8510022976405567</v>
          </cell>
          <cell r="Q138">
            <v>1.8431109563330754</v>
          </cell>
          <cell r="R138">
            <v>1.8431109563330754</v>
          </cell>
          <cell r="S138">
            <v>2.1737735976132986</v>
          </cell>
          <cell r="T138">
            <v>2.1737735976132986</v>
          </cell>
          <cell r="U138">
            <v>2.3284092981143463</v>
          </cell>
          <cell r="V138">
            <v>2.3284092981143463</v>
          </cell>
          <cell r="W138">
            <v>2.6468311652360956</v>
          </cell>
          <cell r="X138">
            <v>2.6468311652360956</v>
          </cell>
          <cell r="Y138">
            <v>2.6265780553877005</v>
          </cell>
          <cell r="Z138">
            <v>2.6265780553877005</v>
          </cell>
          <cell r="AA138">
            <v>2.5351923860741032</v>
          </cell>
          <cell r="AB138">
            <v>2.5351923860741032</v>
          </cell>
          <cell r="AC138">
            <v>2.1549569271813795</v>
          </cell>
          <cell r="AD138">
            <v>2.1549569271813795</v>
          </cell>
          <cell r="AE138">
            <v>2.2045849783654843</v>
          </cell>
          <cell r="AF138">
            <v>2.2045849783654843</v>
          </cell>
          <cell r="AG138">
            <v>1.6396356182368501</v>
          </cell>
          <cell r="AH138">
            <v>1.6396356182368501</v>
          </cell>
          <cell r="AI138">
            <v>1.3935140461430628</v>
          </cell>
          <cell r="AJ138">
            <v>1.3935140461430628</v>
          </cell>
          <cell r="AK138">
            <v>1.5425620898686447</v>
          </cell>
          <cell r="AL138">
            <v>1.5425620898686447</v>
          </cell>
          <cell r="AM138">
            <v>1.1647801557972817</v>
          </cell>
          <cell r="AN138">
            <v>1.1647801557972817</v>
          </cell>
          <cell r="AO138">
            <v>1.0926823304042943</v>
          </cell>
          <cell r="AP138">
            <v>1.0926823304042943</v>
          </cell>
        </row>
        <row r="139">
          <cell r="C139">
            <v>13000</v>
          </cell>
          <cell r="D139" t="str">
            <v>Demand deposits</v>
          </cell>
          <cell r="E139" t="str">
            <v>Demand deposits</v>
          </cell>
          <cell r="F139">
            <v>251729768</v>
          </cell>
          <cell r="G139">
            <v>268416842</v>
          </cell>
          <cell r="H139">
            <v>284299851</v>
          </cell>
          <cell r="I139">
            <v>291334700</v>
          </cell>
          <cell r="J139">
            <v>291334700</v>
          </cell>
          <cell r="K139">
            <v>313612080</v>
          </cell>
          <cell r="L139">
            <v>313612080</v>
          </cell>
          <cell r="M139">
            <v>317149742</v>
          </cell>
          <cell r="N139">
            <v>317149742</v>
          </cell>
          <cell r="O139">
            <v>332918203</v>
          </cell>
          <cell r="P139">
            <v>332918203</v>
          </cell>
          <cell r="Q139">
            <v>358741663</v>
          </cell>
          <cell r="R139">
            <v>358741663</v>
          </cell>
          <cell r="S139">
            <v>358010783</v>
          </cell>
          <cell r="T139">
            <v>358010783</v>
          </cell>
          <cell r="U139">
            <v>364297986</v>
          </cell>
          <cell r="V139">
            <v>364297986</v>
          </cell>
          <cell r="W139">
            <v>374725352</v>
          </cell>
          <cell r="X139">
            <v>374725352</v>
          </cell>
          <cell r="Y139">
            <v>362266074</v>
          </cell>
          <cell r="Z139">
            <v>362266074</v>
          </cell>
          <cell r="AA139">
            <v>388505310</v>
          </cell>
          <cell r="AB139">
            <v>388505310</v>
          </cell>
          <cell r="AC139">
            <v>378822738</v>
          </cell>
          <cell r="AD139">
            <v>378822738</v>
          </cell>
          <cell r="AE139">
            <v>351549468</v>
          </cell>
          <cell r="AF139">
            <v>351549468</v>
          </cell>
          <cell r="AG139">
            <v>360780594</v>
          </cell>
          <cell r="AH139">
            <v>360780594</v>
          </cell>
          <cell r="AI139">
            <v>367940537</v>
          </cell>
          <cell r="AJ139">
            <v>367940537</v>
          </cell>
          <cell r="AK139">
            <v>365089756</v>
          </cell>
          <cell r="AL139">
            <v>365089756</v>
          </cell>
          <cell r="AM139">
            <v>352107825</v>
          </cell>
          <cell r="AN139">
            <v>352107825</v>
          </cell>
          <cell r="AO139">
            <v>393295773</v>
          </cell>
          <cell r="AP139">
            <v>393295773</v>
          </cell>
        </row>
        <row r="140">
          <cell r="C140">
            <v>13010</v>
          </cell>
          <cell r="D140" t="str">
            <v>Customers’ time investments</v>
          </cell>
          <cell r="E140" t="str">
            <v>Customers’ time investments</v>
          </cell>
          <cell r="F140">
            <v>15917263</v>
          </cell>
          <cell r="G140">
            <v>18689225</v>
          </cell>
          <cell r="H140">
            <v>22126226</v>
          </cell>
          <cell r="I140">
            <v>18632781</v>
          </cell>
          <cell r="J140">
            <v>18632781</v>
          </cell>
          <cell r="K140">
            <v>13255279</v>
          </cell>
          <cell r="L140">
            <v>13255279</v>
          </cell>
          <cell r="M140">
            <v>20804460</v>
          </cell>
          <cell r="N140">
            <v>20804460</v>
          </cell>
          <cell r="O140">
            <v>43017282</v>
          </cell>
          <cell r="P140">
            <v>43017282</v>
          </cell>
          <cell r="Q140">
            <v>55066639</v>
          </cell>
          <cell r="R140">
            <v>55066639</v>
          </cell>
          <cell r="S140">
            <v>82873024</v>
          </cell>
          <cell r="T140">
            <v>82873024</v>
          </cell>
          <cell r="U140">
            <v>107265258</v>
          </cell>
          <cell r="V140">
            <v>107265258</v>
          </cell>
          <cell r="W140">
            <v>130293061</v>
          </cell>
          <cell r="X140">
            <v>130293061</v>
          </cell>
          <cell r="Y140">
            <v>136718599</v>
          </cell>
          <cell r="Z140">
            <v>136718599</v>
          </cell>
          <cell r="AA140">
            <v>155750346</v>
          </cell>
          <cell r="AB140">
            <v>155750346</v>
          </cell>
          <cell r="AC140">
            <v>165756055</v>
          </cell>
          <cell r="AD140">
            <v>165756055</v>
          </cell>
          <cell r="AE140">
            <v>202039260</v>
          </cell>
          <cell r="AF140">
            <v>202039260</v>
          </cell>
          <cell r="AG140">
            <v>184160396</v>
          </cell>
          <cell r="AH140">
            <v>184160396</v>
          </cell>
          <cell r="AI140">
            <v>192992098</v>
          </cell>
          <cell r="AJ140">
            <v>192992098</v>
          </cell>
          <cell r="AK140">
            <v>188609481</v>
          </cell>
          <cell r="AL140">
            <v>188609481</v>
          </cell>
          <cell r="AM140">
            <v>207981393</v>
          </cell>
          <cell r="AN140">
            <v>207981393</v>
          </cell>
          <cell r="AO140">
            <v>196076636</v>
          </cell>
          <cell r="AP140">
            <v>196076636</v>
          </cell>
        </row>
        <row r="141">
          <cell r="C141">
            <v>13020</v>
          </cell>
          <cell r="D141" t="str">
            <v>Other customer accounts</v>
          </cell>
          <cell r="E141" t="str">
            <v>Other customer accounts</v>
          </cell>
          <cell r="F141">
            <v>5409414</v>
          </cell>
          <cell r="G141">
            <v>6803058</v>
          </cell>
          <cell r="H141">
            <v>5979746</v>
          </cell>
          <cell r="I141">
            <v>5693412</v>
          </cell>
          <cell r="J141">
            <v>5693412</v>
          </cell>
          <cell r="K141">
            <v>7797471</v>
          </cell>
          <cell r="L141">
            <v>7797471</v>
          </cell>
          <cell r="M141">
            <v>7368076</v>
          </cell>
          <cell r="N141">
            <v>7368076</v>
          </cell>
          <cell r="O141">
            <v>6695518</v>
          </cell>
          <cell r="P141">
            <v>6695518</v>
          </cell>
          <cell r="Q141">
            <v>7460671</v>
          </cell>
          <cell r="R141">
            <v>7460671</v>
          </cell>
          <cell r="S141">
            <v>6622375</v>
          </cell>
          <cell r="T141">
            <v>6622375</v>
          </cell>
          <cell r="U141">
            <v>6767543</v>
          </cell>
          <cell r="V141">
            <v>6767543</v>
          </cell>
          <cell r="W141">
            <v>7053800</v>
          </cell>
          <cell r="X141">
            <v>7053800</v>
          </cell>
          <cell r="Y141">
            <v>8907383</v>
          </cell>
          <cell r="Z141">
            <v>8907383</v>
          </cell>
          <cell r="AA141">
            <v>8701186</v>
          </cell>
          <cell r="AB141">
            <v>8701186</v>
          </cell>
          <cell r="AC141">
            <v>11188275</v>
          </cell>
          <cell r="AD141">
            <v>11188275</v>
          </cell>
          <cell r="AE141">
            <v>11335960</v>
          </cell>
          <cell r="AF141">
            <v>11335960</v>
          </cell>
          <cell r="AG141">
            <v>11255759</v>
          </cell>
          <cell r="AH141">
            <v>11255759</v>
          </cell>
          <cell r="AI141">
            <v>9732651</v>
          </cell>
          <cell r="AJ141">
            <v>9732651</v>
          </cell>
          <cell r="AK141">
            <v>12019573</v>
          </cell>
          <cell r="AL141">
            <v>12019573</v>
          </cell>
          <cell r="AM141">
            <v>13011389</v>
          </cell>
          <cell r="AN141">
            <v>13011389</v>
          </cell>
          <cell r="AO141">
            <v>14605741</v>
          </cell>
          <cell r="AP141">
            <v>14605741</v>
          </cell>
        </row>
        <row r="142">
          <cell r="C142">
            <v>13030</v>
          </cell>
          <cell r="D142" t="str">
            <v>Total customers' deposits</v>
          </cell>
          <cell r="E142" t="str">
            <v>Total customers' deposits</v>
          </cell>
          <cell r="F142">
            <v>273056445</v>
          </cell>
          <cell r="G142">
            <v>293909125</v>
          </cell>
          <cell r="H142">
            <v>312405823</v>
          </cell>
          <cell r="I142">
            <v>315660893</v>
          </cell>
          <cell r="J142">
            <v>315660893</v>
          </cell>
          <cell r="K142">
            <v>334664830</v>
          </cell>
          <cell r="L142">
            <v>334664830</v>
          </cell>
          <cell r="M142">
            <v>345322278</v>
          </cell>
          <cell r="N142">
            <v>345322278</v>
          </cell>
          <cell r="O142">
            <v>382631003</v>
          </cell>
          <cell r="P142">
            <v>382631003</v>
          </cell>
          <cell r="Q142">
            <v>421268973</v>
          </cell>
          <cell r="R142">
            <v>421268973</v>
          </cell>
          <cell r="S142">
            <v>447506182</v>
          </cell>
          <cell r="T142">
            <v>447506182</v>
          </cell>
          <cell r="U142">
            <v>478330787</v>
          </cell>
          <cell r="V142">
            <v>478330787</v>
          </cell>
          <cell r="W142">
            <v>512072213</v>
          </cell>
          <cell r="X142">
            <v>512072213</v>
          </cell>
          <cell r="Y142">
            <v>507892056</v>
          </cell>
          <cell r="Z142">
            <v>507892056</v>
          </cell>
          <cell r="AA142">
            <v>552956842</v>
          </cell>
          <cell r="AB142">
            <v>552956842</v>
          </cell>
          <cell r="AC142">
            <v>555767068</v>
          </cell>
          <cell r="AD142">
            <v>555767068</v>
          </cell>
          <cell r="AE142">
            <v>564924688</v>
          </cell>
          <cell r="AF142">
            <v>564924688</v>
          </cell>
          <cell r="AG142">
            <v>556196749</v>
          </cell>
          <cell r="AH142">
            <v>556196749</v>
          </cell>
          <cell r="AI142">
            <v>570665286</v>
          </cell>
          <cell r="AJ142">
            <v>570665286</v>
          </cell>
          <cell r="AK142">
            <v>565718810</v>
          </cell>
          <cell r="AL142">
            <v>565718810</v>
          </cell>
          <cell r="AM142">
            <v>573100607</v>
          </cell>
          <cell r="AN142">
            <v>573100607</v>
          </cell>
          <cell r="AO142">
            <v>603978150</v>
          </cell>
          <cell r="AP142">
            <v>603978150</v>
          </cell>
        </row>
        <row r="143">
          <cell r="C143">
            <v>13040</v>
          </cell>
          <cell r="D143" t="str">
            <v>Current Accounts</v>
          </cell>
          <cell r="E143" t="str">
            <v>Current Accounts</v>
          </cell>
          <cell r="F143">
            <v>1066474</v>
          </cell>
          <cell r="G143">
            <v>925945</v>
          </cell>
          <cell r="H143">
            <v>545572</v>
          </cell>
          <cell r="I143">
            <v>566049</v>
          </cell>
          <cell r="J143">
            <v>566049</v>
          </cell>
          <cell r="K143">
            <v>501246</v>
          </cell>
          <cell r="L143">
            <v>501246</v>
          </cell>
          <cell r="M143">
            <v>167485</v>
          </cell>
          <cell r="N143">
            <v>167485</v>
          </cell>
          <cell r="O143">
            <v>448288</v>
          </cell>
          <cell r="P143">
            <v>448288</v>
          </cell>
          <cell r="Q143">
            <v>448736</v>
          </cell>
          <cell r="R143">
            <v>448736</v>
          </cell>
          <cell r="S143">
            <v>1314974</v>
          </cell>
          <cell r="T143">
            <v>1314974</v>
          </cell>
          <cell r="U143">
            <v>702870</v>
          </cell>
          <cell r="V143">
            <v>702870</v>
          </cell>
          <cell r="W143">
            <v>1749131</v>
          </cell>
          <cell r="X143">
            <v>1749131</v>
          </cell>
          <cell r="Y143">
            <v>658539</v>
          </cell>
          <cell r="Z143">
            <v>658539</v>
          </cell>
          <cell r="AA143">
            <v>1654924</v>
          </cell>
          <cell r="AB143">
            <v>1654924</v>
          </cell>
          <cell r="AC143">
            <v>874915</v>
          </cell>
          <cell r="AD143">
            <v>874915</v>
          </cell>
          <cell r="AE143">
            <v>1343738</v>
          </cell>
          <cell r="AF143">
            <v>1343738</v>
          </cell>
          <cell r="AG143">
            <v>405973</v>
          </cell>
          <cell r="AH143">
            <v>405973</v>
          </cell>
          <cell r="AI143">
            <v>138371</v>
          </cell>
          <cell r="AJ143">
            <v>138371</v>
          </cell>
          <cell r="AK143">
            <v>489380</v>
          </cell>
          <cell r="AL143">
            <v>489380</v>
          </cell>
          <cell r="AM143">
            <v>568771</v>
          </cell>
          <cell r="AN143">
            <v>568771</v>
          </cell>
          <cell r="AO143">
            <v>1325811</v>
          </cell>
          <cell r="AP143">
            <v>1325811</v>
          </cell>
        </row>
        <row r="144">
          <cell r="C144">
            <v>13050</v>
          </cell>
          <cell r="D144" t="str">
            <v>Banks' time investments</v>
          </cell>
          <cell r="E144" t="str">
            <v>Banks' time investments</v>
          </cell>
          <cell r="F144">
            <v>4456093</v>
          </cell>
          <cell r="G144">
            <v>6363679</v>
          </cell>
          <cell r="H144">
            <v>1674032</v>
          </cell>
          <cell r="I144">
            <v>4944499</v>
          </cell>
          <cell r="J144">
            <v>4944499</v>
          </cell>
          <cell r="K144">
            <v>9823922</v>
          </cell>
          <cell r="L144">
            <v>9823922</v>
          </cell>
          <cell r="M144">
            <v>11126795</v>
          </cell>
          <cell r="N144">
            <v>11126795</v>
          </cell>
          <cell r="O144">
            <v>10315773</v>
          </cell>
          <cell r="P144">
            <v>10315773</v>
          </cell>
          <cell r="Q144">
            <v>9282149</v>
          </cell>
          <cell r="R144">
            <v>9282149</v>
          </cell>
          <cell r="S144">
            <v>12770282</v>
          </cell>
          <cell r="T144">
            <v>12770282</v>
          </cell>
          <cell r="U144">
            <v>14030220</v>
          </cell>
          <cell r="V144">
            <v>14030220</v>
          </cell>
          <cell r="W144">
            <v>16203009</v>
          </cell>
          <cell r="X144">
            <v>16203009</v>
          </cell>
          <cell r="Y144">
            <v>38168766</v>
          </cell>
          <cell r="Z144">
            <v>38168766</v>
          </cell>
          <cell r="AA144">
            <v>40877100</v>
          </cell>
          <cell r="AB144">
            <v>40877100</v>
          </cell>
          <cell r="AC144">
            <v>70953536</v>
          </cell>
          <cell r="AD144">
            <v>70953536</v>
          </cell>
          <cell r="AE144">
            <v>69495379</v>
          </cell>
          <cell r="AF144">
            <v>69495379</v>
          </cell>
          <cell r="AG144">
            <v>87679812</v>
          </cell>
          <cell r="AH144">
            <v>87679812</v>
          </cell>
          <cell r="AI144">
            <v>81452761</v>
          </cell>
          <cell r="AJ144">
            <v>81452761</v>
          </cell>
          <cell r="AK144">
            <v>99636311</v>
          </cell>
          <cell r="AL144">
            <v>99636311</v>
          </cell>
          <cell r="AM144">
            <v>96678118</v>
          </cell>
          <cell r="AN144">
            <v>96678118</v>
          </cell>
          <cell r="AO144">
            <v>81509731</v>
          </cell>
          <cell r="AP144">
            <v>81509731</v>
          </cell>
        </row>
        <row r="145">
          <cell r="C145">
            <v>13060</v>
          </cell>
          <cell r="D145" t="str">
            <v>Total due to banks and other financial institutions</v>
          </cell>
          <cell r="E145" t="str">
            <v>Total due to banks &amp; other FIs</v>
          </cell>
          <cell r="F145">
            <v>5522567</v>
          </cell>
          <cell r="G145">
            <v>7289624</v>
          </cell>
          <cell r="H145">
            <v>2219604</v>
          </cell>
          <cell r="I145">
            <v>5510548</v>
          </cell>
          <cell r="J145">
            <v>5510548</v>
          </cell>
          <cell r="K145">
            <v>10325168</v>
          </cell>
          <cell r="L145">
            <v>10325168</v>
          </cell>
          <cell r="M145">
            <v>11294280</v>
          </cell>
          <cell r="N145">
            <v>11294280</v>
          </cell>
          <cell r="O145">
            <v>10764061</v>
          </cell>
          <cell r="P145">
            <v>10764061</v>
          </cell>
          <cell r="Q145">
            <v>9730885</v>
          </cell>
          <cell r="R145">
            <v>9730885</v>
          </cell>
          <cell r="S145">
            <v>14085256</v>
          </cell>
          <cell r="T145">
            <v>14085256</v>
          </cell>
          <cell r="U145">
            <v>14733090</v>
          </cell>
          <cell r="V145">
            <v>14733090</v>
          </cell>
          <cell r="W145">
            <v>17952140</v>
          </cell>
          <cell r="X145">
            <v>17952140</v>
          </cell>
          <cell r="Y145">
            <v>38827305</v>
          </cell>
          <cell r="Z145">
            <v>38827305</v>
          </cell>
          <cell r="AA145">
            <v>42532024</v>
          </cell>
          <cell r="AB145">
            <v>42532024</v>
          </cell>
          <cell r="AC145">
            <v>71828451</v>
          </cell>
          <cell r="AD145">
            <v>71828451</v>
          </cell>
          <cell r="AE145">
            <v>70839117</v>
          </cell>
          <cell r="AF145">
            <v>70839117</v>
          </cell>
          <cell r="AG145">
            <v>88085785</v>
          </cell>
          <cell r="AH145">
            <v>88085785</v>
          </cell>
          <cell r="AI145">
            <v>81591132</v>
          </cell>
          <cell r="AJ145">
            <v>81591132</v>
          </cell>
          <cell r="AK145">
            <v>100125691</v>
          </cell>
          <cell r="AL145">
            <v>100125691</v>
          </cell>
          <cell r="AM145">
            <v>97246889</v>
          </cell>
          <cell r="AN145">
            <v>97246889</v>
          </cell>
          <cell r="AO145">
            <v>82835542</v>
          </cell>
          <cell r="AP145">
            <v>82835542</v>
          </cell>
        </row>
        <row r="146">
          <cell r="C146">
            <v>14000</v>
          </cell>
          <cell r="D146" t="str">
            <v>Total assets</v>
          </cell>
          <cell r="E146" t="str">
            <v>Total assets</v>
          </cell>
          <cell r="F146">
            <v>183869949</v>
          </cell>
          <cell r="G146">
            <v>186924991</v>
          </cell>
          <cell r="H146">
            <v>208945668</v>
          </cell>
          <cell r="I146">
            <v>221170138</v>
          </cell>
          <cell r="J146">
            <v>221170138</v>
          </cell>
          <cell r="K146">
            <v>231641529</v>
          </cell>
          <cell r="L146">
            <v>231641529</v>
          </cell>
          <cell r="M146">
            <v>246751554</v>
          </cell>
          <cell r="N146">
            <v>246751554</v>
          </cell>
          <cell r="O146">
            <v>268108818</v>
          </cell>
          <cell r="P146">
            <v>268108818</v>
          </cell>
          <cell r="Q146">
            <v>302291703</v>
          </cell>
          <cell r="R146">
            <v>302291703</v>
          </cell>
          <cell r="S146">
            <v>332207308</v>
          </cell>
          <cell r="T146">
            <v>332207308</v>
          </cell>
          <cell r="U146">
            <v>358558990</v>
          </cell>
          <cell r="V146">
            <v>358558990</v>
          </cell>
          <cell r="W146">
            <v>381273640</v>
          </cell>
          <cell r="X146">
            <v>381273640</v>
          </cell>
          <cell r="Y146">
            <v>412008961</v>
          </cell>
          <cell r="Z146">
            <v>412008961</v>
          </cell>
          <cell r="AA146">
            <v>436556139</v>
          </cell>
          <cell r="AB146">
            <v>436556139</v>
          </cell>
          <cell r="AC146">
            <v>446073658</v>
          </cell>
          <cell r="AD146">
            <v>446073658</v>
          </cell>
          <cell r="AE146">
            <v>458373286</v>
          </cell>
          <cell r="AF146">
            <v>458373286</v>
          </cell>
          <cell r="AG146">
            <v>454319011</v>
          </cell>
          <cell r="AH146">
            <v>454319011</v>
          </cell>
          <cell r="AI146">
            <v>458183145</v>
          </cell>
          <cell r="AJ146">
            <v>458183145</v>
          </cell>
          <cell r="AK146">
            <v>458133608</v>
          </cell>
          <cell r="AL146">
            <v>458133608</v>
          </cell>
          <cell r="AM146">
            <v>455417583</v>
          </cell>
          <cell r="AN146">
            <v>455417583</v>
          </cell>
          <cell r="AO146">
            <v>464944972</v>
          </cell>
          <cell r="AP146">
            <v>464944972</v>
          </cell>
        </row>
        <row r="147">
          <cell r="C147">
            <v>14010</v>
          </cell>
          <cell r="D147" t="str">
            <v>Total liabilities</v>
          </cell>
          <cell r="E147" t="str">
            <v>Total liabilities</v>
          </cell>
          <cell r="F147">
            <v>249429672</v>
          </cell>
          <cell r="G147">
            <v>273115320</v>
          </cell>
          <cell r="H147">
            <v>289628309</v>
          </cell>
          <cell r="I147">
            <v>295290025</v>
          </cell>
          <cell r="J147">
            <v>295290025</v>
          </cell>
          <cell r="K147">
            <v>313944973</v>
          </cell>
          <cell r="L147">
            <v>313944973</v>
          </cell>
          <cell r="M147">
            <v>284147915</v>
          </cell>
          <cell r="N147">
            <v>284147915</v>
          </cell>
          <cell r="O147">
            <v>289583836</v>
          </cell>
          <cell r="P147">
            <v>289583836</v>
          </cell>
          <cell r="Q147">
            <v>307060394</v>
          </cell>
          <cell r="R147">
            <v>307060394</v>
          </cell>
          <cell r="S147">
            <v>313166779</v>
          </cell>
          <cell r="T147">
            <v>313166779</v>
          </cell>
          <cell r="U147">
            <v>310016061</v>
          </cell>
          <cell r="V147">
            <v>310016061</v>
          </cell>
          <cell r="W147">
            <v>319479167</v>
          </cell>
          <cell r="X147">
            <v>319479167</v>
          </cell>
          <cell r="Y147">
            <v>318641650</v>
          </cell>
          <cell r="Z147">
            <v>318641650</v>
          </cell>
          <cell r="AA147">
            <v>315823325</v>
          </cell>
          <cell r="AB147">
            <v>315823325</v>
          </cell>
          <cell r="AC147">
            <v>306743063</v>
          </cell>
          <cell r="AD147">
            <v>306743063</v>
          </cell>
          <cell r="AE147">
            <v>294440256</v>
          </cell>
          <cell r="AF147">
            <v>294440256</v>
          </cell>
          <cell r="AG147">
            <v>297132655</v>
          </cell>
          <cell r="AH147">
            <v>297132655</v>
          </cell>
          <cell r="AI147">
            <v>306733306</v>
          </cell>
          <cell r="AJ147">
            <v>306733306</v>
          </cell>
          <cell r="AK147">
            <v>289617801</v>
          </cell>
          <cell r="AL147">
            <v>289617801</v>
          </cell>
          <cell r="AM147">
            <v>294229757</v>
          </cell>
          <cell r="AN147">
            <v>294229757</v>
          </cell>
          <cell r="AO147">
            <v>308963435</v>
          </cell>
          <cell r="AP147">
            <v>308963435</v>
          </cell>
        </row>
        <row r="148">
          <cell r="C148">
            <v>14020</v>
          </cell>
          <cell r="D148" t="str">
            <v>Financing and investment income from external customers</v>
          </cell>
          <cell r="E148" t="str">
            <v>Financing and investment income from external customers</v>
          </cell>
          <cell r="F148">
            <v>8230257</v>
          </cell>
          <cell r="G148">
            <v>9923875</v>
          </cell>
          <cell r="H148">
            <v>11115534</v>
          </cell>
          <cell r="I148">
            <v>2957288</v>
          </cell>
          <cell r="J148">
            <v>2957288</v>
          </cell>
          <cell r="K148">
            <v>2960777</v>
          </cell>
          <cell r="L148">
            <v>5918065</v>
          </cell>
          <cell r="M148">
            <v>3086206</v>
          </cell>
          <cell r="N148">
            <v>9004271</v>
          </cell>
          <cell r="O148">
            <v>3658796</v>
          </cell>
          <cell r="P148">
            <v>12663067</v>
          </cell>
          <cell r="Q148">
            <v>3915265</v>
          </cell>
          <cell r="R148">
            <v>3915265</v>
          </cell>
          <cell r="S148">
            <v>4133093</v>
          </cell>
          <cell r="T148">
            <v>8048358</v>
          </cell>
          <cell r="U148">
            <v>4158053</v>
          </cell>
          <cell r="V148">
            <v>12206411</v>
          </cell>
          <cell r="W148">
            <v>4383896</v>
          </cell>
          <cell r="X148">
            <v>16590307</v>
          </cell>
          <cell r="Y148">
            <v>4477415</v>
          </cell>
          <cell r="Z148">
            <v>4477415</v>
          </cell>
          <cell r="AA148">
            <v>4678333</v>
          </cell>
          <cell r="AB148">
            <v>9155748</v>
          </cell>
          <cell r="AC148">
            <v>5045885</v>
          </cell>
          <cell r="AD148">
            <v>14201633</v>
          </cell>
          <cell r="AE148">
            <v>5597594</v>
          </cell>
          <cell r="AF148">
            <v>19799227</v>
          </cell>
          <cell r="AG148">
            <v>5288352</v>
          </cell>
          <cell r="AH148">
            <v>5288352</v>
          </cell>
          <cell r="AI148">
            <v>5419836</v>
          </cell>
          <cell r="AJ148">
            <v>10708188</v>
          </cell>
          <cell r="AK148">
            <v>5703790</v>
          </cell>
          <cell r="AL148">
            <v>16411978</v>
          </cell>
          <cell r="AM148">
            <v>5968613</v>
          </cell>
          <cell r="AN148">
            <v>22380591</v>
          </cell>
          <cell r="AO148">
            <v>5962986</v>
          </cell>
          <cell r="AP148">
            <v>5962986</v>
          </cell>
        </row>
        <row r="149">
          <cell r="C149">
            <v>14030</v>
          </cell>
          <cell r="D149" t="str">
            <v>Inter-segment operating income / (expense)</v>
          </cell>
          <cell r="E149" t="str">
            <v>Inter-segment operating income / (expense)</v>
          </cell>
          <cell r="F149">
            <v>984000</v>
          </cell>
          <cell r="G149">
            <v>774845</v>
          </cell>
          <cell r="H149">
            <v>1432229</v>
          </cell>
          <cell r="I149">
            <v>66792</v>
          </cell>
          <cell r="J149">
            <v>66792</v>
          </cell>
          <cell r="K149">
            <v>-4837</v>
          </cell>
          <cell r="L149">
            <v>61955</v>
          </cell>
          <cell r="M149">
            <v>-440931</v>
          </cell>
          <cell r="N149">
            <v>-378976</v>
          </cell>
          <cell r="O149">
            <v>-772268</v>
          </cell>
          <cell r="P149">
            <v>-1151244</v>
          </cell>
          <cell r="Q149">
            <v>-763676</v>
          </cell>
          <cell r="R149">
            <v>-763676</v>
          </cell>
          <cell r="S149">
            <v>-1031296</v>
          </cell>
          <cell r="T149">
            <v>-1794972</v>
          </cell>
          <cell r="U149">
            <v>-1249004</v>
          </cell>
          <cell r="V149">
            <v>-3043976</v>
          </cell>
          <cell r="W149">
            <v>-1505271</v>
          </cell>
          <cell r="X149">
            <v>-4549247</v>
          </cell>
          <cell r="Y149">
            <v>-1708009</v>
          </cell>
          <cell r="Z149">
            <v>-1708009</v>
          </cell>
          <cell r="AA149">
            <v>-1675302</v>
          </cell>
          <cell r="AB149">
            <v>-3383311</v>
          </cell>
          <cell r="AC149">
            <v>-1594124</v>
          </cell>
          <cell r="AD149">
            <v>-4977435</v>
          </cell>
          <cell r="AE149">
            <v>-1509329</v>
          </cell>
          <cell r="AF149">
            <v>-6486764</v>
          </cell>
          <cell r="AG149">
            <v>-1812931</v>
          </cell>
          <cell r="AH149">
            <v>-1812931</v>
          </cell>
          <cell r="AI149">
            <v>-1676468</v>
          </cell>
          <cell r="AJ149">
            <v>-3489399</v>
          </cell>
          <cell r="AK149">
            <v>-1718177</v>
          </cell>
          <cell r="AL149">
            <v>-5207576</v>
          </cell>
          <cell r="AM149">
            <v>-1661186</v>
          </cell>
          <cell r="AN149">
            <v>-6868762</v>
          </cell>
          <cell r="AO149">
            <v>-1755258</v>
          </cell>
          <cell r="AP149">
            <v>-1755258</v>
          </cell>
        </row>
        <row r="150">
          <cell r="C150">
            <v>14040</v>
          </cell>
          <cell r="D150" t="str">
            <v>Gross financing and investment income</v>
          </cell>
          <cell r="E150" t="str">
            <v>Gross financing and investment income</v>
          </cell>
          <cell r="F150">
            <v>9214257</v>
          </cell>
          <cell r="G150">
            <v>10698720</v>
          </cell>
          <cell r="H150">
            <v>12547763</v>
          </cell>
          <cell r="I150">
            <v>3024080</v>
          </cell>
          <cell r="J150">
            <v>3024080</v>
          </cell>
          <cell r="K150">
            <v>2955940</v>
          </cell>
          <cell r="L150">
            <v>5980020</v>
          </cell>
          <cell r="M150">
            <v>2645275</v>
          </cell>
          <cell r="N150">
            <v>8625295</v>
          </cell>
          <cell r="O150">
            <v>2886528</v>
          </cell>
          <cell r="P150">
            <v>11511823</v>
          </cell>
          <cell r="Q150">
            <v>3151589</v>
          </cell>
          <cell r="R150">
            <v>3151589</v>
          </cell>
          <cell r="S150">
            <v>3101797</v>
          </cell>
          <cell r="T150">
            <v>6253386</v>
          </cell>
          <cell r="U150">
            <v>2909049</v>
          </cell>
          <cell r="V150">
            <v>9162435</v>
          </cell>
          <cell r="W150">
            <v>2878625</v>
          </cell>
          <cell r="X150">
            <v>12041060</v>
          </cell>
          <cell r="Y150">
            <v>2769406</v>
          </cell>
          <cell r="Z150">
            <v>2769406</v>
          </cell>
          <cell r="AA150">
            <v>3003031</v>
          </cell>
          <cell r="AB150">
            <v>5772437</v>
          </cell>
          <cell r="AC150">
            <v>3451761</v>
          </cell>
          <cell r="AD150">
            <v>9224198</v>
          </cell>
          <cell r="AE150">
            <v>4088265</v>
          </cell>
          <cell r="AF150">
            <v>13312463</v>
          </cell>
          <cell r="AG150">
            <v>3475421</v>
          </cell>
          <cell r="AH150">
            <v>3475421</v>
          </cell>
          <cell r="AI150">
            <v>3743368</v>
          </cell>
          <cell r="AJ150">
            <v>7218789</v>
          </cell>
          <cell r="AK150">
            <v>3985613</v>
          </cell>
          <cell r="AL150">
            <v>11204402</v>
          </cell>
          <cell r="AM150">
            <v>4307427</v>
          </cell>
          <cell r="AN150">
            <v>15511829</v>
          </cell>
          <cell r="AO150">
            <v>4207728</v>
          </cell>
          <cell r="AP150">
            <v>4207728</v>
          </cell>
        </row>
        <row r="151">
          <cell r="C151">
            <v>14050</v>
          </cell>
          <cell r="D151" t="str">
            <v>Gross financing and investment return</v>
          </cell>
          <cell r="E151" t="str">
            <v>Gross financing and investment return</v>
          </cell>
          <cell r="F151">
            <v>-75531</v>
          </cell>
          <cell r="G151">
            <v>-124676</v>
          </cell>
          <cell r="H151">
            <v>-221657</v>
          </cell>
          <cell r="I151">
            <v>-49239</v>
          </cell>
          <cell r="J151">
            <v>-49239</v>
          </cell>
          <cell r="K151">
            <v>-46772</v>
          </cell>
          <cell r="L151">
            <v>-96011</v>
          </cell>
          <cell r="M151">
            <v>-53147</v>
          </cell>
          <cell r="N151">
            <v>-149158</v>
          </cell>
          <cell r="O151">
            <v>-28125</v>
          </cell>
          <cell r="P151">
            <v>-177283</v>
          </cell>
          <cell r="Q151">
            <v>-76627</v>
          </cell>
          <cell r="R151">
            <v>-76627</v>
          </cell>
          <cell r="S151">
            <v>-46042</v>
          </cell>
          <cell r="T151">
            <v>-122669</v>
          </cell>
          <cell r="U151">
            <v>-54248</v>
          </cell>
          <cell r="V151">
            <v>-176917</v>
          </cell>
          <cell r="W151">
            <v>18580</v>
          </cell>
          <cell r="X151">
            <v>-158337</v>
          </cell>
          <cell r="Y151">
            <v>-42849</v>
          </cell>
          <cell r="Z151">
            <v>-42849</v>
          </cell>
          <cell r="AA151">
            <v>-75901</v>
          </cell>
          <cell r="AB151">
            <v>-118750</v>
          </cell>
          <cell r="AC151">
            <v>-91597</v>
          </cell>
          <cell r="AD151">
            <v>-210347</v>
          </cell>
          <cell r="AE151">
            <v>-132738</v>
          </cell>
          <cell r="AF151">
            <v>-343085</v>
          </cell>
          <cell r="AG151">
            <v>-113223</v>
          </cell>
          <cell r="AH151">
            <v>-113223</v>
          </cell>
          <cell r="AI151">
            <v>-151836</v>
          </cell>
          <cell r="AJ151">
            <v>-265059</v>
          </cell>
          <cell r="AK151">
            <v>-234403</v>
          </cell>
          <cell r="AL151">
            <v>-499462</v>
          </cell>
          <cell r="AM151">
            <v>-310292</v>
          </cell>
          <cell r="AN151">
            <v>-809754</v>
          </cell>
          <cell r="AO151">
            <v>-367389</v>
          </cell>
          <cell r="AP151">
            <v>-367389</v>
          </cell>
        </row>
        <row r="152">
          <cell r="C152">
            <v>14060</v>
          </cell>
          <cell r="D152" t="str">
            <v>Net financing and investment income</v>
          </cell>
          <cell r="E152" t="str">
            <v>Net financing and investment income</v>
          </cell>
          <cell r="F152">
            <v>9138726</v>
          </cell>
          <cell r="G152">
            <v>10574044</v>
          </cell>
          <cell r="H152">
            <v>12326106</v>
          </cell>
          <cell r="I152">
            <v>2974841</v>
          </cell>
          <cell r="J152">
            <v>2974841</v>
          </cell>
          <cell r="K152">
            <v>2909168</v>
          </cell>
          <cell r="L152">
            <v>5884009</v>
          </cell>
          <cell r="M152">
            <v>2592128</v>
          </cell>
          <cell r="N152">
            <v>8476137</v>
          </cell>
          <cell r="O152">
            <v>2858403</v>
          </cell>
          <cell r="P152">
            <v>11334540</v>
          </cell>
          <cell r="Q152">
            <v>3074962</v>
          </cell>
          <cell r="R152">
            <v>3074962</v>
          </cell>
          <cell r="S152">
            <v>3055755</v>
          </cell>
          <cell r="T152">
            <v>6130717</v>
          </cell>
          <cell r="U152">
            <v>2854801</v>
          </cell>
          <cell r="V152">
            <v>8985518</v>
          </cell>
          <cell r="W152">
            <v>2897205</v>
          </cell>
          <cell r="X152">
            <v>11882723</v>
          </cell>
          <cell r="Y152">
            <v>2726557</v>
          </cell>
          <cell r="Z152">
            <v>2726557</v>
          </cell>
          <cell r="AA152">
            <v>2927130</v>
          </cell>
          <cell r="AB152">
            <v>5653687</v>
          </cell>
          <cell r="AC152">
            <v>3360164</v>
          </cell>
          <cell r="AD152">
            <v>9013851</v>
          </cell>
          <cell r="AE152">
            <v>3955527</v>
          </cell>
          <cell r="AF152">
            <v>12969378</v>
          </cell>
          <cell r="AG152">
            <v>3362198</v>
          </cell>
          <cell r="AH152">
            <v>3362198</v>
          </cell>
          <cell r="AI152">
            <v>3591532</v>
          </cell>
          <cell r="AJ152">
            <v>6953730</v>
          </cell>
          <cell r="AK152">
            <v>3751210</v>
          </cell>
          <cell r="AL152">
            <v>10704940</v>
          </cell>
          <cell r="AM152">
            <v>3997135</v>
          </cell>
          <cell r="AN152">
            <v>14702075</v>
          </cell>
          <cell r="AO152">
            <v>3840339</v>
          </cell>
          <cell r="AP152">
            <v>3840339</v>
          </cell>
        </row>
        <row r="153">
          <cell r="C153">
            <v>14070</v>
          </cell>
          <cell r="D153" t="str">
            <v>Fee from banking services, net</v>
          </cell>
          <cell r="E153" t="str">
            <v>Fee from banking services, net</v>
          </cell>
          <cell r="F153">
            <v>1758574</v>
          </cell>
          <cell r="G153">
            <v>867121</v>
          </cell>
          <cell r="H153">
            <v>971089</v>
          </cell>
          <cell r="I153">
            <v>434984</v>
          </cell>
          <cell r="J153">
            <v>434984</v>
          </cell>
          <cell r="K153">
            <v>343063</v>
          </cell>
          <cell r="L153">
            <v>778047</v>
          </cell>
          <cell r="M153">
            <v>366724</v>
          </cell>
          <cell r="N153">
            <v>1144771</v>
          </cell>
          <cell r="O153">
            <v>505534</v>
          </cell>
          <cell r="P153">
            <v>1650305</v>
          </cell>
          <cell r="Q153">
            <v>562717</v>
          </cell>
          <cell r="R153">
            <v>562717</v>
          </cell>
          <cell r="S153">
            <v>87614</v>
          </cell>
          <cell r="T153">
            <v>650331</v>
          </cell>
          <cell r="U153">
            <v>371045</v>
          </cell>
          <cell r="V153">
            <v>1021376</v>
          </cell>
          <cell r="W153">
            <v>596100</v>
          </cell>
          <cell r="X153">
            <v>1617476</v>
          </cell>
          <cell r="Y153">
            <v>364390</v>
          </cell>
          <cell r="Z153">
            <v>364390</v>
          </cell>
          <cell r="AA153">
            <v>435638</v>
          </cell>
          <cell r="AB153">
            <v>800028</v>
          </cell>
          <cell r="AC153">
            <v>488469</v>
          </cell>
          <cell r="AD153">
            <v>1288497</v>
          </cell>
          <cell r="AE153">
            <v>616191</v>
          </cell>
          <cell r="AF153">
            <v>1904688</v>
          </cell>
          <cell r="AG153">
            <v>503520</v>
          </cell>
          <cell r="AH153">
            <v>503520</v>
          </cell>
          <cell r="AI153">
            <v>419677</v>
          </cell>
          <cell r="AJ153">
            <v>923197</v>
          </cell>
          <cell r="AK153">
            <v>631290</v>
          </cell>
          <cell r="AL153">
            <v>1554487</v>
          </cell>
          <cell r="AM153">
            <v>532816</v>
          </cell>
          <cell r="AN153">
            <v>2087303</v>
          </cell>
          <cell r="AO153">
            <v>533309</v>
          </cell>
          <cell r="AP153">
            <v>533309</v>
          </cell>
        </row>
        <row r="154">
          <cell r="C154">
            <v>14080</v>
          </cell>
          <cell r="D154" t="str">
            <v>Exchange income, net</v>
          </cell>
          <cell r="E154" t="str">
            <v>Exchange income, net</v>
          </cell>
          <cell r="F154">
            <v>427996</v>
          </cell>
          <cell r="G154">
            <v>157251</v>
          </cell>
          <cell r="H154">
            <v>159805</v>
          </cell>
          <cell r="I154">
            <v>55703</v>
          </cell>
          <cell r="J154">
            <v>55703</v>
          </cell>
          <cell r="K154">
            <v>109782</v>
          </cell>
          <cell r="L154">
            <v>165485</v>
          </cell>
          <cell r="M154">
            <v>70124</v>
          </cell>
          <cell r="N154">
            <v>235609</v>
          </cell>
          <cell r="O154">
            <v>136680</v>
          </cell>
          <cell r="P154">
            <v>372289</v>
          </cell>
          <cell r="Q154">
            <v>32081</v>
          </cell>
          <cell r="R154">
            <v>32081</v>
          </cell>
          <cell r="S154">
            <v>149299</v>
          </cell>
          <cell r="T154">
            <v>181380</v>
          </cell>
          <cell r="U154">
            <v>113382</v>
          </cell>
          <cell r="V154">
            <v>294762</v>
          </cell>
          <cell r="W154">
            <v>118708</v>
          </cell>
          <cell r="X154">
            <v>413470</v>
          </cell>
          <cell r="Y154">
            <v>117542</v>
          </cell>
          <cell r="Z154">
            <v>117542</v>
          </cell>
          <cell r="AA154">
            <v>163666.29999999999</v>
          </cell>
          <cell r="AB154">
            <v>281208.3</v>
          </cell>
          <cell r="AC154">
            <v>150226.70000000001</v>
          </cell>
          <cell r="AD154">
            <v>431435</v>
          </cell>
          <cell r="AE154">
            <v>144967</v>
          </cell>
          <cell r="AF154">
            <v>576402</v>
          </cell>
          <cell r="AG154">
            <v>146243</v>
          </cell>
          <cell r="AH154">
            <v>146243</v>
          </cell>
          <cell r="AI154">
            <v>140161</v>
          </cell>
          <cell r="AJ154">
            <v>286404</v>
          </cell>
          <cell r="AK154">
            <v>135099</v>
          </cell>
          <cell r="AL154">
            <v>421503</v>
          </cell>
          <cell r="AM154">
            <v>145198</v>
          </cell>
          <cell r="AN154">
            <v>566701</v>
          </cell>
          <cell r="AO154">
            <v>128771</v>
          </cell>
          <cell r="AP154">
            <v>128771</v>
          </cell>
        </row>
        <row r="155">
          <cell r="C155">
            <v>14090</v>
          </cell>
          <cell r="D155" t="str">
            <v>Other operating income, net</v>
          </cell>
          <cell r="E155" t="str">
            <v>Other operating income, net</v>
          </cell>
          <cell r="F155">
            <v>131306</v>
          </cell>
          <cell r="G155">
            <v>25019</v>
          </cell>
          <cell r="H155">
            <v>133815</v>
          </cell>
          <cell r="I155">
            <v>4696</v>
          </cell>
          <cell r="J155">
            <v>4696</v>
          </cell>
          <cell r="K155">
            <v>38393</v>
          </cell>
          <cell r="L155">
            <v>43089</v>
          </cell>
          <cell r="M155">
            <v>20104</v>
          </cell>
          <cell r="N155">
            <v>63193</v>
          </cell>
          <cell r="O155">
            <v>36216</v>
          </cell>
          <cell r="P155">
            <v>99409</v>
          </cell>
          <cell r="Q155">
            <v>25143</v>
          </cell>
          <cell r="R155">
            <v>25143</v>
          </cell>
          <cell r="S155">
            <v>46524</v>
          </cell>
          <cell r="T155">
            <v>71667</v>
          </cell>
          <cell r="U155">
            <v>54752</v>
          </cell>
          <cell r="V155">
            <v>126419</v>
          </cell>
          <cell r="W155">
            <v>10451</v>
          </cell>
          <cell r="X155">
            <v>136870</v>
          </cell>
          <cell r="Y155">
            <v>32126</v>
          </cell>
          <cell r="Z155">
            <v>32126</v>
          </cell>
          <cell r="AA155">
            <v>-16566</v>
          </cell>
          <cell r="AB155">
            <v>15560</v>
          </cell>
          <cell r="AC155">
            <v>-12582</v>
          </cell>
          <cell r="AD155">
            <v>2978</v>
          </cell>
          <cell r="AE155">
            <v>74902</v>
          </cell>
          <cell r="AF155">
            <v>77880</v>
          </cell>
          <cell r="AG155">
            <v>15690</v>
          </cell>
          <cell r="AH155">
            <v>15690</v>
          </cell>
          <cell r="AI155">
            <v>88200</v>
          </cell>
          <cell r="AJ155">
            <v>103890</v>
          </cell>
          <cell r="AK155">
            <v>49292</v>
          </cell>
          <cell r="AL155">
            <v>153182</v>
          </cell>
          <cell r="AM155">
            <v>-17865</v>
          </cell>
          <cell r="AN155">
            <v>135317</v>
          </cell>
          <cell r="AO155">
            <v>70094</v>
          </cell>
          <cell r="AP155">
            <v>70094</v>
          </cell>
        </row>
        <row r="156">
          <cell r="C156">
            <v>14100</v>
          </cell>
          <cell r="D156" t="str">
            <v>Total operating income</v>
          </cell>
          <cell r="E156" t="str">
            <v>Total operating income</v>
          </cell>
          <cell r="F156">
            <v>11456602</v>
          </cell>
          <cell r="G156">
            <v>11623435</v>
          </cell>
          <cell r="H156">
            <v>13590815</v>
          </cell>
          <cell r="I156">
            <v>3470224</v>
          </cell>
          <cell r="J156">
            <v>3470224</v>
          </cell>
          <cell r="K156">
            <v>3400406</v>
          </cell>
          <cell r="L156">
            <v>6870630</v>
          </cell>
          <cell r="M156">
            <v>3049080</v>
          </cell>
          <cell r="N156">
            <v>9919710</v>
          </cell>
          <cell r="O156">
            <v>3536833</v>
          </cell>
          <cell r="P156">
            <v>13456543</v>
          </cell>
          <cell r="Q156">
            <v>3694903</v>
          </cell>
          <cell r="R156">
            <v>3694903</v>
          </cell>
          <cell r="S156">
            <v>3339192</v>
          </cell>
          <cell r="T156">
            <v>7034095</v>
          </cell>
          <cell r="U156">
            <v>3393980</v>
          </cell>
          <cell r="V156">
            <v>10428075</v>
          </cell>
          <cell r="W156">
            <v>3622464</v>
          </cell>
          <cell r="X156">
            <v>14050539</v>
          </cell>
          <cell r="Y156">
            <v>3240615</v>
          </cell>
          <cell r="Z156">
            <v>3240615</v>
          </cell>
          <cell r="AA156">
            <v>3509868.3</v>
          </cell>
          <cell r="AB156">
            <v>6750483.2999999998</v>
          </cell>
          <cell r="AC156">
            <v>3986277.7</v>
          </cell>
          <cell r="AD156">
            <v>10736761</v>
          </cell>
          <cell r="AE156">
            <v>4791587</v>
          </cell>
          <cell r="AF156">
            <v>15528348</v>
          </cell>
          <cell r="AG156">
            <v>4027651</v>
          </cell>
          <cell r="AH156">
            <v>4027651</v>
          </cell>
          <cell r="AI156">
            <v>4239570</v>
          </cell>
          <cell r="AJ156">
            <v>8267221</v>
          </cell>
          <cell r="AK156">
            <v>4566891</v>
          </cell>
          <cell r="AL156">
            <v>12834112</v>
          </cell>
          <cell r="AM156">
            <v>4657284</v>
          </cell>
          <cell r="AN156">
            <v>17491396</v>
          </cell>
          <cell r="AO156">
            <v>4572513</v>
          </cell>
          <cell r="AP156">
            <v>4572513</v>
          </cell>
        </row>
        <row r="157">
          <cell r="C157">
            <v>14110</v>
          </cell>
          <cell r="D157" t="str">
            <v>Depreciation and amortization</v>
          </cell>
          <cell r="E157" t="str">
            <v>Depreciation and amortization</v>
          </cell>
          <cell r="F157">
            <v>-410957</v>
          </cell>
          <cell r="G157">
            <v>-517955</v>
          </cell>
          <cell r="H157">
            <v>-983974</v>
          </cell>
          <cell r="I157">
            <v>-253757</v>
          </cell>
          <cell r="J157">
            <v>-253757</v>
          </cell>
          <cell r="K157">
            <v>-262261</v>
          </cell>
          <cell r="L157">
            <v>-516018</v>
          </cell>
          <cell r="M157">
            <v>-255665</v>
          </cell>
          <cell r="N157">
            <v>-771683</v>
          </cell>
          <cell r="O157">
            <v>-274800</v>
          </cell>
          <cell r="P157">
            <v>-1046483</v>
          </cell>
          <cell r="Q157">
            <v>-240622</v>
          </cell>
          <cell r="R157">
            <v>-240622</v>
          </cell>
          <cell r="S157">
            <v>-253223</v>
          </cell>
          <cell r="T157">
            <v>-493845</v>
          </cell>
          <cell r="U157">
            <v>-269788</v>
          </cell>
          <cell r="V157">
            <v>-763633</v>
          </cell>
          <cell r="W157">
            <v>-275910</v>
          </cell>
          <cell r="X157">
            <v>-1039543</v>
          </cell>
          <cell r="Y157">
            <v>-272247</v>
          </cell>
          <cell r="Z157">
            <v>-272247</v>
          </cell>
          <cell r="AA157">
            <v>-299510</v>
          </cell>
          <cell r="AB157">
            <v>-571757</v>
          </cell>
          <cell r="AC157">
            <v>-279938</v>
          </cell>
          <cell r="AD157">
            <v>-851695</v>
          </cell>
          <cell r="AE157">
            <v>-311276</v>
          </cell>
          <cell r="AF157">
            <v>-1162971</v>
          </cell>
          <cell r="AG157">
            <v>-300834</v>
          </cell>
          <cell r="AH157">
            <v>-300834</v>
          </cell>
          <cell r="AI157">
            <v>-310683</v>
          </cell>
          <cell r="AJ157">
            <v>-611517</v>
          </cell>
          <cell r="AK157">
            <v>-324931</v>
          </cell>
          <cell r="AL157">
            <v>-936448</v>
          </cell>
          <cell r="AM157">
            <v>-360129</v>
          </cell>
          <cell r="AN157">
            <v>-1296577</v>
          </cell>
          <cell r="AO157">
            <v>-363488</v>
          </cell>
          <cell r="AP157">
            <v>-363488</v>
          </cell>
        </row>
        <row r="158">
          <cell r="C158">
            <v>14120</v>
          </cell>
          <cell r="D158" t="str">
            <v>Impairment charge for financing and other financial assets, net</v>
          </cell>
          <cell r="E158" t="str">
            <v>Impairment charge for financing and other financial assets, net</v>
          </cell>
          <cell r="F158">
            <v>-1191115</v>
          </cell>
          <cell r="G158">
            <v>-1177409</v>
          </cell>
          <cell r="H158">
            <v>-1713370</v>
          </cell>
          <cell r="I158">
            <v>-273155</v>
          </cell>
          <cell r="J158">
            <v>-273155</v>
          </cell>
          <cell r="K158">
            <v>-260402</v>
          </cell>
          <cell r="L158">
            <v>-533557</v>
          </cell>
          <cell r="M158">
            <v>-362935</v>
          </cell>
          <cell r="N158">
            <v>-896492</v>
          </cell>
          <cell r="O158">
            <v>-255550</v>
          </cell>
          <cell r="P158">
            <v>-1152042</v>
          </cell>
          <cell r="Q158">
            <v>-543861</v>
          </cell>
          <cell r="R158">
            <v>-543861</v>
          </cell>
          <cell r="S158">
            <v>-564199</v>
          </cell>
          <cell r="T158">
            <v>-1108060</v>
          </cell>
          <cell r="U158">
            <v>-449272</v>
          </cell>
          <cell r="V158">
            <v>-1557332</v>
          </cell>
          <cell r="W158">
            <v>-228078</v>
          </cell>
          <cell r="X158">
            <v>-1785410</v>
          </cell>
          <cell r="Y158">
            <v>-340956</v>
          </cell>
          <cell r="Z158">
            <v>-340956</v>
          </cell>
          <cell r="AA158">
            <v>-270603</v>
          </cell>
          <cell r="AB158">
            <v>-611559</v>
          </cell>
          <cell r="AC158">
            <v>-305466</v>
          </cell>
          <cell r="AD158">
            <v>-917025</v>
          </cell>
          <cell r="AE158">
            <v>-536612</v>
          </cell>
          <cell r="AF158">
            <v>-1453637</v>
          </cell>
          <cell r="AG158">
            <v>-888070</v>
          </cell>
          <cell r="AH158">
            <v>-888070</v>
          </cell>
          <cell r="AI158">
            <v>-566374</v>
          </cell>
          <cell r="AJ158">
            <v>-1454444</v>
          </cell>
          <cell r="AK158">
            <v>-288628</v>
          </cell>
          <cell r="AL158">
            <v>-1743072</v>
          </cell>
          <cell r="AM158">
            <v>-420822</v>
          </cell>
          <cell r="AN158">
            <v>-2163894</v>
          </cell>
          <cell r="AO158">
            <v>-241441</v>
          </cell>
          <cell r="AP158">
            <v>-241441</v>
          </cell>
        </row>
        <row r="159">
          <cell r="C159">
            <v>14130</v>
          </cell>
          <cell r="D159" t="str">
            <v>Other operating expenses</v>
          </cell>
          <cell r="E159" t="str">
            <v>Other operating expenses</v>
          </cell>
          <cell r="F159">
            <v>-3985776</v>
          </cell>
          <cell r="G159">
            <v>-4145108</v>
          </cell>
          <cell r="H159">
            <v>-4467064</v>
          </cell>
          <cell r="I159">
            <v>-1146169</v>
          </cell>
          <cell r="J159">
            <v>-1146169</v>
          </cell>
          <cell r="K159">
            <v>-1132011</v>
          </cell>
          <cell r="L159">
            <v>-2278180</v>
          </cell>
          <cell r="M159">
            <v>-1325609</v>
          </cell>
          <cell r="N159">
            <v>-3603789</v>
          </cell>
          <cell r="O159">
            <v>-1403007</v>
          </cell>
          <cell r="P159">
            <v>-5006796</v>
          </cell>
          <cell r="Q159">
            <v>-1218561</v>
          </cell>
          <cell r="R159">
            <v>-1218561</v>
          </cell>
          <cell r="S159">
            <v>-1240701</v>
          </cell>
          <cell r="T159">
            <v>-2459262</v>
          </cell>
          <cell r="U159">
            <v>-1484179</v>
          </cell>
          <cell r="V159">
            <v>-3943441</v>
          </cell>
          <cell r="W159">
            <v>-1048958</v>
          </cell>
          <cell r="X159">
            <v>-4992399</v>
          </cell>
          <cell r="Y159">
            <v>-1244685</v>
          </cell>
          <cell r="Z159">
            <v>-1244685</v>
          </cell>
          <cell r="AA159">
            <v>-1220421</v>
          </cell>
          <cell r="AB159">
            <v>-2465106</v>
          </cell>
          <cell r="AC159">
            <v>-1513431</v>
          </cell>
          <cell r="AD159">
            <v>-3978537</v>
          </cell>
          <cell r="AE159">
            <v>-1241066</v>
          </cell>
          <cell r="AF159">
            <v>-5219603</v>
          </cell>
          <cell r="AG159">
            <v>-1226431</v>
          </cell>
          <cell r="AH159">
            <v>-1226431</v>
          </cell>
          <cell r="AI159">
            <v>-1175984</v>
          </cell>
          <cell r="AJ159">
            <v>-2402415</v>
          </cell>
          <cell r="AK159">
            <v>-1179075</v>
          </cell>
          <cell r="AL159">
            <v>-3581490</v>
          </cell>
          <cell r="AM159">
            <v>-1324368</v>
          </cell>
          <cell r="AN159">
            <v>-4905858</v>
          </cell>
          <cell r="AO159">
            <v>-1200501</v>
          </cell>
          <cell r="AP159">
            <v>-1200501</v>
          </cell>
        </row>
        <row r="160">
          <cell r="C160">
            <v>14140</v>
          </cell>
          <cell r="D160" t="str">
            <v>Total operating expenses</v>
          </cell>
          <cell r="E160" t="str">
            <v>Total operating expenses</v>
          </cell>
          <cell r="F160">
            <v>-5587848</v>
          </cell>
          <cell r="G160">
            <v>-5840472</v>
          </cell>
          <cell r="H160">
            <v>-7164408</v>
          </cell>
          <cell r="I160">
            <v>-1673081</v>
          </cell>
          <cell r="J160">
            <v>-1673081</v>
          </cell>
          <cell r="K160">
            <v>-1654674</v>
          </cell>
          <cell r="L160">
            <v>-3327755</v>
          </cell>
          <cell r="M160">
            <v>-1944209</v>
          </cell>
          <cell r="N160">
            <v>-5271964</v>
          </cell>
          <cell r="O160">
            <v>-1933357</v>
          </cell>
          <cell r="P160">
            <v>-7205321</v>
          </cell>
          <cell r="Q160">
            <v>-2003044</v>
          </cell>
          <cell r="R160">
            <v>-2003044</v>
          </cell>
          <cell r="S160">
            <v>-2058123</v>
          </cell>
          <cell r="T160">
            <v>-4061167</v>
          </cell>
          <cell r="U160">
            <v>-2203239</v>
          </cell>
          <cell r="V160">
            <v>-6264406</v>
          </cell>
          <cell r="W160">
            <v>-1552946</v>
          </cell>
          <cell r="X160">
            <v>-7817352</v>
          </cell>
          <cell r="Y160">
            <v>-1857888</v>
          </cell>
          <cell r="Z160">
            <v>-1857888</v>
          </cell>
          <cell r="AA160">
            <v>-1790534</v>
          </cell>
          <cell r="AB160">
            <v>-3648422</v>
          </cell>
          <cell r="AC160">
            <v>-2098835</v>
          </cell>
          <cell r="AD160">
            <v>-5747257</v>
          </cell>
          <cell r="AE160">
            <v>-2088954</v>
          </cell>
          <cell r="AF160">
            <v>-7836211</v>
          </cell>
          <cell r="AG160">
            <v>-2415335</v>
          </cell>
          <cell r="AH160">
            <v>-2415335</v>
          </cell>
          <cell r="AI160">
            <v>-2053041</v>
          </cell>
          <cell r="AJ160">
            <v>-4468376</v>
          </cell>
          <cell r="AK160">
            <v>-1792634</v>
          </cell>
          <cell r="AL160">
            <v>-6261010</v>
          </cell>
          <cell r="AM160">
            <v>-2105319</v>
          </cell>
          <cell r="AN160">
            <v>-8366329</v>
          </cell>
          <cell r="AO160">
            <v>-1805430</v>
          </cell>
          <cell r="AP160">
            <v>-1805430</v>
          </cell>
        </row>
        <row r="161">
          <cell r="C161">
            <v>14150</v>
          </cell>
          <cell r="D161" t="str">
            <v>Income before Zakat</v>
          </cell>
          <cell r="E161" t="str">
            <v>Income before Zakat</v>
          </cell>
          <cell r="F161">
            <v>5868754</v>
          </cell>
          <cell r="G161">
            <v>5782963</v>
          </cell>
          <cell r="H161">
            <v>6426407</v>
          </cell>
          <cell r="I161">
            <v>1797143</v>
          </cell>
          <cell r="J161">
            <v>1797143</v>
          </cell>
          <cell r="K161">
            <v>1745732</v>
          </cell>
          <cell r="L161">
            <v>3542875</v>
          </cell>
          <cell r="M161">
            <v>1104871</v>
          </cell>
          <cell r="N161">
            <v>4647746</v>
          </cell>
          <cell r="O161">
            <v>1603476</v>
          </cell>
          <cell r="P161">
            <v>6251222</v>
          </cell>
          <cell r="Q161">
            <v>1691859</v>
          </cell>
          <cell r="R161">
            <v>1691859</v>
          </cell>
          <cell r="S161">
            <v>1281069</v>
          </cell>
          <cell r="T161">
            <v>2972928</v>
          </cell>
          <cell r="U161">
            <v>1190741</v>
          </cell>
          <cell r="V161">
            <v>4163669</v>
          </cell>
          <cell r="W161">
            <v>2069518</v>
          </cell>
          <cell r="X161">
            <v>6233187</v>
          </cell>
          <cell r="Y161">
            <v>1382727</v>
          </cell>
          <cell r="Z161">
            <v>1382727</v>
          </cell>
          <cell r="AA161">
            <v>1719334.2999999998</v>
          </cell>
          <cell r="AB161">
            <v>3102061.3</v>
          </cell>
          <cell r="AC161">
            <v>1887442.7000000002</v>
          </cell>
          <cell r="AD161">
            <v>4989504</v>
          </cell>
          <cell r="AE161">
            <v>2702633</v>
          </cell>
          <cell r="AF161">
            <v>7692137</v>
          </cell>
          <cell r="AG161">
            <v>1612316</v>
          </cell>
          <cell r="AH161">
            <v>1612316</v>
          </cell>
          <cell r="AI161">
            <v>2186529</v>
          </cell>
          <cell r="AJ161">
            <v>3798845</v>
          </cell>
          <cell r="AK161">
            <v>2774257</v>
          </cell>
          <cell r="AL161">
            <v>6573102</v>
          </cell>
          <cell r="AM161">
            <v>2551965</v>
          </cell>
          <cell r="AN161">
            <v>9125067</v>
          </cell>
          <cell r="AO161">
            <v>2767083</v>
          </cell>
          <cell r="AP161">
            <v>2767083</v>
          </cell>
        </row>
        <row r="162">
          <cell r="C162">
            <v>15000</v>
          </cell>
          <cell r="D162" t="str">
            <v>Total assets</v>
          </cell>
          <cell r="E162" t="str">
            <v>Total assets</v>
          </cell>
          <cell r="F162">
            <v>63535245</v>
          </cell>
          <cell r="G162">
            <v>62102306</v>
          </cell>
          <cell r="H162">
            <v>59406741</v>
          </cell>
          <cell r="I162">
            <v>59218217</v>
          </cell>
          <cell r="J162">
            <v>59218217</v>
          </cell>
          <cell r="K162">
            <v>63611219</v>
          </cell>
          <cell r="L162">
            <v>63611219</v>
          </cell>
          <cell r="M162">
            <v>63954117</v>
          </cell>
          <cell r="N162">
            <v>63954117</v>
          </cell>
          <cell r="O162">
            <v>66837086</v>
          </cell>
          <cell r="P162">
            <v>66837086</v>
          </cell>
          <cell r="Q162">
            <v>73935394</v>
          </cell>
          <cell r="R162">
            <v>73935394</v>
          </cell>
          <cell r="S162">
            <v>77762808</v>
          </cell>
          <cell r="T162">
            <v>77762808</v>
          </cell>
          <cell r="U162">
            <v>80657557</v>
          </cell>
          <cell r="V162">
            <v>80657557</v>
          </cell>
          <cell r="W162">
            <v>91815182</v>
          </cell>
          <cell r="X162">
            <v>91815182</v>
          </cell>
          <cell r="Y162">
            <v>95455180</v>
          </cell>
          <cell r="Z162">
            <v>95455180</v>
          </cell>
          <cell r="AA162">
            <v>109207252</v>
          </cell>
          <cell r="AB162">
            <v>109207252</v>
          </cell>
          <cell r="AC162">
            <v>132424010</v>
          </cell>
          <cell r="AD162">
            <v>132424010</v>
          </cell>
          <cell r="AE162">
            <v>133149990</v>
          </cell>
          <cell r="AF162">
            <v>133149990</v>
          </cell>
          <cell r="AG162">
            <v>146740537</v>
          </cell>
          <cell r="AH162">
            <v>146740537</v>
          </cell>
          <cell r="AI162">
            <v>149817769</v>
          </cell>
          <cell r="AJ162">
            <v>149817769</v>
          </cell>
          <cell r="AK162">
            <v>164381044</v>
          </cell>
          <cell r="AL162">
            <v>164381044</v>
          </cell>
          <cell r="AM162">
            <v>166231760</v>
          </cell>
          <cell r="AN162">
            <v>166231760</v>
          </cell>
          <cell r="AO162">
            <v>175549510</v>
          </cell>
          <cell r="AP162">
            <v>175549510</v>
          </cell>
        </row>
        <row r="163">
          <cell r="C163">
            <v>15010</v>
          </cell>
          <cell r="D163" t="str">
            <v>Total liabilities</v>
          </cell>
          <cell r="E163" t="str">
            <v>Total liabilities</v>
          </cell>
          <cell r="F163">
            <v>21288466</v>
          </cell>
          <cell r="G163">
            <v>28763133</v>
          </cell>
          <cell r="H163">
            <v>34753212</v>
          </cell>
          <cell r="I163">
            <v>33108120</v>
          </cell>
          <cell r="J163">
            <v>33108120</v>
          </cell>
          <cell r="K163">
            <v>34085075</v>
          </cell>
          <cell r="L163">
            <v>34085075</v>
          </cell>
          <cell r="M163">
            <v>75542937</v>
          </cell>
          <cell r="N163">
            <v>75542937</v>
          </cell>
          <cell r="O163">
            <v>108514833</v>
          </cell>
          <cell r="P163">
            <v>108514833</v>
          </cell>
          <cell r="Q163">
            <v>129956116</v>
          </cell>
          <cell r="R163">
            <v>129956116</v>
          </cell>
          <cell r="S163">
            <v>152025046</v>
          </cell>
          <cell r="T163">
            <v>152025046</v>
          </cell>
          <cell r="U163">
            <v>182564747</v>
          </cell>
          <cell r="V163">
            <v>182564747</v>
          </cell>
          <cell r="W163">
            <v>207879265</v>
          </cell>
          <cell r="X163">
            <v>207879265</v>
          </cell>
          <cell r="Y163">
            <v>211180789</v>
          </cell>
          <cell r="Z163">
            <v>211180789</v>
          </cell>
          <cell r="AA163">
            <v>253815304</v>
          </cell>
          <cell r="AB163">
            <v>253815304</v>
          </cell>
          <cell r="AC163">
            <v>262988514</v>
          </cell>
          <cell r="AD163">
            <v>262988514</v>
          </cell>
          <cell r="AE163">
            <v>278627535</v>
          </cell>
          <cell r="AF163">
            <v>278627535</v>
          </cell>
          <cell r="AG163">
            <v>265651957</v>
          </cell>
          <cell r="AH163">
            <v>265651957</v>
          </cell>
          <cell r="AI163">
            <v>268988263</v>
          </cell>
          <cell r="AJ163">
            <v>268988263</v>
          </cell>
          <cell r="AK163">
            <v>271795237</v>
          </cell>
          <cell r="AL163">
            <v>271795237</v>
          </cell>
          <cell r="AM163">
            <v>271709235</v>
          </cell>
          <cell r="AN163">
            <v>271709235</v>
          </cell>
          <cell r="AO163">
            <v>296200839</v>
          </cell>
          <cell r="AP163">
            <v>296200839</v>
          </cell>
        </row>
        <row r="164">
          <cell r="C164">
            <v>15020</v>
          </cell>
          <cell r="D164" t="str">
            <v>Financing and investment income from external customers</v>
          </cell>
          <cell r="E164" t="str">
            <v>Financing and investment income from external customers</v>
          </cell>
          <cell r="F164">
            <v>2862192</v>
          </cell>
          <cell r="G164">
            <v>3062944</v>
          </cell>
          <cell r="H164">
            <v>3329362</v>
          </cell>
          <cell r="I164">
            <v>756070</v>
          </cell>
          <cell r="J164">
            <v>756070</v>
          </cell>
          <cell r="K164">
            <v>628739</v>
          </cell>
          <cell r="L164">
            <v>1384809</v>
          </cell>
          <cell r="M164">
            <v>622353</v>
          </cell>
          <cell r="N164">
            <v>2007162</v>
          </cell>
          <cell r="O164">
            <v>598354</v>
          </cell>
          <cell r="P164">
            <v>2605516</v>
          </cell>
          <cell r="Q164">
            <v>524569</v>
          </cell>
          <cell r="R164">
            <v>524569</v>
          </cell>
          <cell r="S164">
            <v>606385</v>
          </cell>
          <cell r="T164">
            <v>1130954</v>
          </cell>
          <cell r="U164">
            <v>824229</v>
          </cell>
          <cell r="V164">
            <v>1955183</v>
          </cell>
          <cell r="W164">
            <v>793612</v>
          </cell>
          <cell r="X164">
            <v>2748795</v>
          </cell>
          <cell r="Y164">
            <v>816708</v>
          </cell>
          <cell r="Z164">
            <v>816708</v>
          </cell>
          <cell r="AA164">
            <v>1055298</v>
          </cell>
          <cell r="AB164">
            <v>1872006</v>
          </cell>
          <cell r="AC164">
            <v>1380741</v>
          </cell>
          <cell r="AD164">
            <v>3252747</v>
          </cell>
          <cell r="AE164">
            <v>1906254</v>
          </cell>
          <cell r="AF164">
            <v>5159001</v>
          </cell>
          <cell r="AG164">
            <v>2281188</v>
          </cell>
          <cell r="AH164">
            <v>2281188</v>
          </cell>
          <cell r="AI164">
            <v>2508743</v>
          </cell>
          <cell r="AJ164">
            <v>4789931</v>
          </cell>
          <cell r="AK164">
            <v>2800914</v>
          </cell>
          <cell r="AL164">
            <v>7590845</v>
          </cell>
          <cell r="AM164">
            <v>3126891</v>
          </cell>
          <cell r="AN164">
            <v>10717736</v>
          </cell>
          <cell r="AO164">
            <v>3107075</v>
          </cell>
          <cell r="AP164">
            <v>3107075</v>
          </cell>
        </row>
        <row r="165">
          <cell r="C165">
            <v>15030</v>
          </cell>
          <cell r="D165" t="str">
            <v>Inter-segment operating income / (expense)</v>
          </cell>
          <cell r="E165" t="str">
            <v>Inter-segment operating income / (expense)</v>
          </cell>
          <cell r="F165">
            <v>-648377</v>
          </cell>
          <cell r="G165">
            <v>-898876</v>
          </cell>
          <cell r="H165">
            <v>-1117680</v>
          </cell>
          <cell r="I165">
            <v>-176697</v>
          </cell>
          <cell r="J165">
            <v>-176697</v>
          </cell>
          <cell r="K165">
            <v>-218500</v>
          </cell>
          <cell r="L165">
            <v>-395197</v>
          </cell>
          <cell r="M165">
            <v>-11514</v>
          </cell>
          <cell r="N165">
            <v>-406711</v>
          </cell>
          <cell r="O165">
            <v>283671</v>
          </cell>
          <cell r="P165">
            <v>-123040</v>
          </cell>
          <cell r="Q165">
            <v>-518</v>
          </cell>
          <cell r="R165">
            <v>-518</v>
          </cell>
          <cell r="S165">
            <v>-14314</v>
          </cell>
          <cell r="T165">
            <v>-14832</v>
          </cell>
          <cell r="U165">
            <v>-20357</v>
          </cell>
          <cell r="V165">
            <v>-35189</v>
          </cell>
          <cell r="W165">
            <v>-28606</v>
          </cell>
          <cell r="X165">
            <v>-63795</v>
          </cell>
          <cell r="Y165">
            <v>208879</v>
          </cell>
          <cell r="Z165">
            <v>208879</v>
          </cell>
          <cell r="AA165">
            <v>431648.6</v>
          </cell>
          <cell r="AB165">
            <v>640527.6</v>
          </cell>
          <cell r="AC165">
            <v>555730.4</v>
          </cell>
          <cell r="AD165">
            <v>1196258</v>
          </cell>
          <cell r="AE165">
            <v>1140516</v>
          </cell>
          <cell r="AF165">
            <v>2336774</v>
          </cell>
          <cell r="AG165">
            <v>1132790</v>
          </cell>
          <cell r="AH165">
            <v>1132790</v>
          </cell>
          <cell r="AI165">
            <v>1494773</v>
          </cell>
          <cell r="AJ165">
            <v>2627563</v>
          </cell>
          <cell r="AK165">
            <v>1584072</v>
          </cell>
          <cell r="AL165">
            <v>4211635</v>
          </cell>
          <cell r="AM165">
            <v>1683390</v>
          </cell>
          <cell r="AN165">
            <v>5895025</v>
          </cell>
          <cell r="AO165">
            <v>1776653</v>
          </cell>
          <cell r="AP165">
            <v>1776653</v>
          </cell>
        </row>
        <row r="166">
          <cell r="C166">
            <v>15040</v>
          </cell>
          <cell r="D166" t="str">
            <v>Gross financing and investment income</v>
          </cell>
          <cell r="E166" t="str">
            <v>Gross financing and investment income</v>
          </cell>
          <cell r="F166">
            <v>2213815</v>
          </cell>
          <cell r="G166">
            <v>2164068</v>
          </cell>
          <cell r="H166">
            <v>2211682</v>
          </cell>
          <cell r="I166">
            <v>579373</v>
          </cell>
          <cell r="J166">
            <v>579373</v>
          </cell>
          <cell r="K166">
            <v>410239</v>
          </cell>
          <cell r="L166">
            <v>989612</v>
          </cell>
          <cell r="M166">
            <v>610839</v>
          </cell>
          <cell r="N166">
            <v>1600451</v>
          </cell>
          <cell r="O166">
            <v>882025</v>
          </cell>
          <cell r="P166">
            <v>2482476</v>
          </cell>
          <cell r="Q166">
            <v>524051</v>
          </cell>
          <cell r="R166">
            <v>524051</v>
          </cell>
          <cell r="S166">
            <v>592071</v>
          </cell>
          <cell r="T166">
            <v>1116122</v>
          </cell>
          <cell r="U166">
            <v>803872</v>
          </cell>
          <cell r="V166">
            <v>1919994</v>
          </cell>
          <cell r="W166">
            <v>765006</v>
          </cell>
          <cell r="X166">
            <v>2685000</v>
          </cell>
          <cell r="Y166">
            <v>1025587</v>
          </cell>
          <cell r="Z166">
            <v>1025587</v>
          </cell>
          <cell r="AA166">
            <v>1486946.6</v>
          </cell>
          <cell r="AB166">
            <v>2512533.6</v>
          </cell>
          <cell r="AC166">
            <v>1936471.4</v>
          </cell>
          <cell r="AD166">
            <v>4449005</v>
          </cell>
          <cell r="AE166">
            <v>3046770</v>
          </cell>
          <cell r="AF166">
            <v>7495775</v>
          </cell>
          <cell r="AG166">
            <v>3413978</v>
          </cell>
          <cell r="AH166">
            <v>3413978</v>
          </cell>
          <cell r="AI166">
            <v>4003516</v>
          </cell>
          <cell r="AJ166">
            <v>7417494</v>
          </cell>
          <cell r="AK166">
            <v>4384986</v>
          </cell>
          <cell r="AL166">
            <v>11802480</v>
          </cell>
          <cell r="AM166">
            <v>4810281</v>
          </cell>
          <cell r="AN166">
            <v>16612761</v>
          </cell>
          <cell r="AO166">
            <v>4883728</v>
          </cell>
          <cell r="AP166">
            <v>4883728</v>
          </cell>
        </row>
        <row r="167">
          <cell r="C167">
            <v>15050</v>
          </cell>
          <cell r="D167" t="str">
            <v>Gross financing and investment return</v>
          </cell>
          <cell r="E167" t="str">
            <v>Gross financing and investment return</v>
          </cell>
          <cell r="F167">
            <v>-240145</v>
          </cell>
          <cell r="G167">
            <v>-213870</v>
          </cell>
          <cell r="H167">
            <v>-127114</v>
          </cell>
          <cell r="I167">
            <v>-44474</v>
          </cell>
          <cell r="J167">
            <v>-44474</v>
          </cell>
          <cell r="K167">
            <v>-30947</v>
          </cell>
          <cell r="L167">
            <v>-75421</v>
          </cell>
          <cell r="M167">
            <v>-4100</v>
          </cell>
          <cell r="N167">
            <v>-79521</v>
          </cell>
          <cell r="O167">
            <v>-70866</v>
          </cell>
          <cell r="P167">
            <v>-150387</v>
          </cell>
          <cell r="Q167">
            <v>-43644</v>
          </cell>
          <cell r="R167">
            <v>-43644</v>
          </cell>
          <cell r="S167">
            <v>-114776</v>
          </cell>
          <cell r="T167">
            <v>-158420</v>
          </cell>
          <cell r="U167">
            <v>-209170</v>
          </cell>
          <cell r="V167">
            <v>-367590</v>
          </cell>
          <cell r="W167">
            <v>-328097</v>
          </cell>
          <cell r="X167">
            <v>-695687</v>
          </cell>
          <cell r="Y167">
            <v>-416726</v>
          </cell>
          <cell r="Z167">
            <v>-416726</v>
          </cell>
          <cell r="AA167">
            <v>-665220</v>
          </cell>
          <cell r="AB167">
            <v>-1081946</v>
          </cell>
          <cell r="AC167">
            <v>-1062653</v>
          </cell>
          <cell r="AD167">
            <v>-2144599</v>
          </cell>
          <cell r="AE167">
            <v>-1860997</v>
          </cell>
          <cell r="AF167">
            <v>-4005596</v>
          </cell>
          <cell r="AG167">
            <v>-2248353</v>
          </cell>
          <cell r="AH167">
            <v>-2248353</v>
          </cell>
          <cell r="AI167">
            <v>-2489888</v>
          </cell>
          <cell r="AJ167">
            <v>-4738241</v>
          </cell>
          <cell r="AK167">
            <v>-2711704</v>
          </cell>
          <cell r="AL167">
            <v>-7449945</v>
          </cell>
          <cell r="AM167">
            <v>-2919892</v>
          </cell>
          <cell r="AN167">
            <v>-10369837</v>
          </cell>
          <cell r="AO167">
            <v>-3021844</v>
          </cell>
          <cell r="AP167">
            <v>-3021844</v>
          </cell>
        </row>
        <row r="168">
          <cell r="C168">
            <v>15060</v>
          </cell>
          <cell r="D168" t="str">
            <v>Net financing and investment income</v>
          </cell>
          <cell r="E168" t="str">
            <v>Net financing and investment income</v>
          </cell>
          <cell r="F168">
            <v>1973670</v>
          </cell>
          <cell r="G168">
            <v>1950198</v>
          </cell>
          <cell r="H168">
            <v>2084568</v>
          </cell>
          <cell r="I168">
            <v>534899</v>
          </cell>
          <cell r="J168">
            <v>534899</v>
          </cell>
          <cell r="K168">
            <v>379292</v>
          </cell>
          <cell r="L168">
            <v>914191</v>
          </cell>
          <cell r="M168">
            <v>606739</v>
          </cell>
          <cell r="N168">
            <v>1520930</v>
          </cell>
          <cell r="O168">
            <v>811159</v>
          </cell>
          <cell r="P168">
            <v>2332089</v>
          </cell>
          <cell r="Q168">
            <v>480407</v>
          </cell>
          <cell r="R168">
            <v>480407</v>
          </cell>
          <cell r="S168">
            <v>477295</v>
          </cell>
          <cell r="T168">
            <v>957702</v>
          </cell>
          <cell r="U168">
            <v>594702</v>
          </cell>
          <cell r="V168">
            <v>1552404</v>
          </cell>
          <cell r="W168">
            <v>436909</v>
          </cell>
          <cell r="X168">
            <v>1989313</v>
          </cell>
          <cell r="Y168">
            <v>608861</v>
          </cell>
          <cell r="Z168">
            <v>608861</v>
          </cell>
          <cell r="AA168">
            <v>821726.60000000009</v>
          </cell>
          <cell r="AB168">
            <v>1430587.6</v>
          </cell>
          <cell r="AC168">
            <v>873818.39999999991</v>
          </cell>
          <cell r="AD168">
            <v>2304406</v>
          </cell>
          <cell r="AE168">
            <v>1185773</v>
          </cell>
          <cell r="AF168">
            <v>3490179</v>
          </cell>
          <cell r="AG168">
            <v>1165625</v>
          </cell>
          <cell r="AH168">
            <v>1165625</v>
          </cell>
          <cell r="AI168">
            <v>1513628</v>
          </cell>
          <cell r="AJ168">
            <v>2679253</v>
          </cell>
          <cell r="AK168">
            <v>1673282</v>
          </cell>
          <cell r="AL168">
            <v>4352535</v>
          </cell>
          <cell r="AM168">
            <v>1890389</v>
          </cell>
          <cell r="AN168">
            <v>6242924</v>
          </cell>
          <cell r="AO168">
            <v>1861884</v>
          </cell>
          <cell r="AP168">
            <v>1861884</v>
          </cell>
        </row>
        <row r="169">
          <cell r="C169">
            <v>15070</v>
          </cell>
          <cell r="D169" t="str">
            <v>Fee from banking services, net</v>
          </cell>
          <cell r="E169" t="str">
            <v>Fee from banking services, net</v>
          </cell>
          <cell r="F169">
            <v>573605</v>
          </cell>
          <cell r="G169">
            <v>323890</v>
          </cell>
          <cell r="H169">
            <v>366932</v>
          </cell>
          <cell r="I169">
            <v>77710</v>
          </cell>
          <cell r="J169">
            <v>77710</v>
          </cell>
          <cell r="K169">
            <v>67005</v>
          </cell>
          <cell r="L169">
            <v>144715</v>
          </cell>
          <cell r="M169">
            <v>72157</v>
          </cell>
          <cell r="N169">
            <v>216872</v>
          </cell>
          <cell r="O169">
            <v>72922</v>
          </cell>
          <cell r="P169">
            <v>289794</v>
          </cell>
          <cell r="Q169">
            <v>80231</v>
          </cell>
          <cell r="R169">
            <v>80231</v>
          </cell>
          <cell r="S169">
            <v>408746</v>
          </cell>
          <cell r="T169">
            <v>488977</v>
          </cell>
          <cell r="U169">
            <v>239249</v>
          </cell>
          <cell r="V169">
            <v>728226</v>
          </cell>
          <cell r="W169">
            <v>21037</v>
          </cell>
          <cell r="X169">
            <v>749263</v>
          </cell>
          <cell r="Y169">
            <v>253932</v>
          </cell>
          <cell r="Z169">
            <v>253932</v>
          </cell>
          <cell r="AA169">
            <v>206274</v>
          </cell>
          <cell r="AB169">
            <v>460206</v>
          </cell>
          <cell r="AC169">
            <v>200924</v>
          </cell>
          <cell r="AD169">
            <v>661130</v>
          </cell>
          <cell r="AE169">
            <v>137191</v>
          </cell>
          <cell r="AF169">
            <v>798321</v>
          </cell>
          <cell r="AG169">
            <v>267145</v>
          </cell>
          <cell r="AH169">
            <v>267145</v>
          </cell>
          <cell r="AI169">
            <v>287316</v>
          </cell>
          <cell r="AJ169">
            <v>554461</v>
          </cell>
          <cell r="AK169">
            <v>42399</v>
          </cell>
          <cell r="AL169">
            <v>596860</v>
          </cell>
          <cell r="AM169">
            <v>246354</v>
          </cell>
          <cell r="AN169">
            <v>843214</v>
          </cell>
          <cell r="AO169">
            <v>208509</v>
          </cell>
          <cell r="AP169">
            <v>208509</v>
          </cell>
        </row>
        <row r="170">
          <cell r="C170">
            <v>15080</v>
          </cell>
          <cell r="D170" t="str">
            <v>Exchange income, net</v>
          </cell>
          <cell r="E170" t="str">
            <v>Exchange income, net</v>
          </cell>
          <cell r="F170">
            <v>50714</v>
          </cell>
          <cell r="G170">
            <v>40892</v>
          </cell>
          <cell r="H170">
            <v>67405</v>
          </cell>
          <cell r="I170">
            <v>19288</v>
          </cell>
          <cell r="J170">
            <v>19288</v>
          </cell>
          <cell r="K170">
            <v>41880</v>
          </cell>
          <cell r="L170">
            <v>61168</v>
          </cell>
          <cell r="M170">
            <v>26441</v>
          </cell>
          <cell r="N170">
            <v>87609</v>
          </cell>
          <cell r="O170">
            <v>21411</v>
          </cell>
          <cell r="P170">
            <v>109020</v>
          </cell>
          <cell r="Q170">
            <v>26447</v>
          </cell>
          <cell r="R170">
            <v>26447</v>
          </cell>
          <cell r="S170">
            <v>20892</v>
          </cell>
          <cell r="T170">
            <v>47339</v>
          </cell>
          <cell r="U170">
            <v>26661</v>
          </cell>
          <cell r="V170">
            <v>74000</v>
          </cell>
          <cell r="W170">
            <v>32067</v>
          </cell>
          <cell r="X170">
            <v>106067</v>
          </cell>
          <cell r="Y170">
            <v>42907</v>
          </cell>
          <cell r="Z170">
            <v>42907</v>
          </cell>
          <cell r="AA170">
            <v>45978</v>
          </cell>
          <cell r="AB170">
            <v>88885</v>
          </cell>
          <cell r="AC170">
            <v>68796</v>
          </cell>
          <cell r="AD170">
            <v>157681</v>
          </cell>
          <cell r="AE170">
            <v>60505</v>
          </cell>
          <cell r="AF170">
            <v>218186</v>
          </cell>
          <cell r="AG170">
            <v>60404</v>
          </cell>
          <cell r="AH170">
            <v>60404</v>
          </cell>
          <cell r="AI170">
            <v>73785</v>
          </cell>
          <cell r="AJ170">
            <v>134189</v>
          </cell>
          <cell r="AK170">
            <v>80926</v>
          </cell>
          <cell r="AL170">
            <v>215115</v>
          </cell>
          <cell r="AM170">
            <v>66009</v>
          </cell>
          <cell r="AN170">
            <v>281124</v>
          </cell>
          <cell r="AO170">
            <v>80227</v>
          </cell>
          <cell r="AP170">
            <v>80227</v>
          </cell>
        </row>
        <row r="171">
          <cell r="C171">
            <v>15090</v>
          </cell>
          <cell r="D171" t="str">
            <v>Other operating income, net</v>
          </cell>
          <cell r="E171" t="str">
            <v>Other operating income, net</v>
          </cell>
          <cell r="F171">
            <v>0</v>
          </cell>
          <cell r="G171">
            <v>0</v>
          </cell>
          <cell r="H171">
            <v>13017</v>
          </cell>
          <cell r="I171">
            <v>0</v>
          </cell>
          <cell r="J171">
            <v>0</v>
          </cell>
          <cell r="K171">
            <v>0</v>
          </cell>
          <cell r="L171">
            <v>0</v>
          </cell>
          <cell r="M171">
            <v>0</v>
          </cell>
          <cell r="N171">
            <v>0</v>
          </cell>
          <cell r="O171">
            <v>4</v>
          </cell>
          <cell r="P171">
            <v>4</v>
          </cell>
          <cell r="Q171">
            <v>0</v>
          </cell>
          <cell r="R171">
            <v>0</v>
          </cell>
          <cell r="S171">
            <v>0</v>
          </cell>
          <cell r="T171">
            <v>0</v>
          </cell>
          <cell r="U171">
            <v>0</v>
          </cell>
          <cell r="V171">
            <v>0</v>
          </cell>
          <cell r="W171">
            <v>0</v>
          </cell>
          <cell r="X171">
            <v>0</v>
          </cell>
          <cell r="Y171">
            <v>3575</v>
          </cell>
          <cell r="Z171">
            <v>3575</v>
          </cell>
          <cell r="AA171">
            <v>-444</v>
          </cell>
          <cell r="AB171">
            <v>3131</v>
          </cell>
          <cell r="AC171">
            <v>5978</v>
          </cell>
          <cell r="AD171">
            <v>9109</v>
          </cell>
          <cell r="AE171">
            <v>-9109</v>
          </cell>
          <cell r="AF171">
            <v>0</v>
          </cell>
          <cell r="AG171">
            <v>5624</v>
          </cell>
          <cell r="AH171">
            <v>5624</v>
          </cell>
          <cell r="AI171">
            <v>1592</v>
          </cell>
          <cell r="AJ171">
            <v>7216</v>
          </cell>
          <cell r="AK171">
            <v>-3137</v>
          </cell>
          <cell r="AL171">
            <v>4079</v>
          </cell>
          <cell r="AM171">
            <v>-376</v>
          </cell>
          <cell r="AN171">
            <v>3703</v>
          </cell>
          <cell r="AO171">
            <v>2343</v>
          </cell>
          <cell r="AP171">
            <v>2343</v>
          </cell>
        </row>
        <row r="172">
          <cell r="C172">
            <v>15100</v>
          </cell>
          <cell r="D172" t="str">
            <v>Total operating income</v>
          </cell>
          <cell r="E172" t="str">
            <v>Total operating income</v>
          </cell>
          <cell r="F172">
            <v>2597989</v>
          </cell>
          <cell r="G172">
            <v>2314980</v>
          </cell>
          <cell r="H172">
            <v>2531922</v>
          </cell>
          <cell r="I172">
            <v>631897</v>
          </cell>
          <cell r="J172">
            <v>631897</v>
          </cell>
          <cell r="K172">
            <v>488177</v>
          </cell>
          <cell r="L172">
            <v>1120074</v>
          </cell>
          <cell r="M172">
            <v>705337</v>
          </cell>
          <cell r="N172">
            <v>1825411</v>
          </cell>
          <cell r="O172">
            <v>905496</v>
          </cell>
          <cell r="P172">
            <v>2730907</v>
          </cell>
          <cell r="Q172">
            <v>587085</v>
          </cell>
          <cell r="R172">
            <v>587085</v>
          </cell>
          <cell r="S172">
            <v>906933</v>
          </cell>
          <cell r="T172">
            <v>1494018</v>
          </cell>
          <cell r="U172">
            <v>860612</v>
          </cell>
          <cell r="V172">
            <v>2354630</v>
          </cell>
          <cell r="W172">
            <v>490013</v>
          </cell>
          <cell r="X172">
            <v>2844643</v>
          </cell>
          <cell r="Y172">
            <v>909275</v>
          </cell>
          <cell r="Z172">
            <v>909275</v>
          </cell>
          <cell r="AA172">
            <v>1073534.6000000001</v>
          </cell>
          <cell r="AB172">
            <v>1982809.6</v>
          </cell>
          <cell r="AC172">
            <v>1149516.3999999999</v>
          </cell>
          <cell r="AD172">
            <v>3132326</v>
          </cell>
          <cell r="AE172">
            <v>1374360</v>
          </cell>
          <cell r="AF172">
            <v>4506686</v>
          </cell>
          <cell r="AG172">
            <v>1498798</v>
          </cell>
          <cell r="AH172">
            <v>1498798</v>
          </cell>
          <cell r="AI172">
            <v>1876321</v>
          </cell>
          <cell r="AJ172">
            <v>3375119</v>
          </cell>
          <cell r="AK172">
            <v>1793470</v>
          </cell>
          <cell r="AL172">
            <v>5168589</v>
          </cell>
          <cell r="AM172">
            <v>2202376</v>
          </cell>
          <cell r="AN172">
            <v>7370965</v>
          </cell>
          <cell r="AO172">
            <v>2152963</v>
          </cell>
          <cell r="AP172">
            <v>2152963</v>
          </cell>
        </row>
        <row r="173">
          <cell r="C173">
            <v>15110</v>
          </cell>
          <cell r="D173" t="str">
            <v>Depreciation and amortization</v>
          </cell>
          <cell r="E173" t="str">
            <v>Depreciation and amortization</v>
          </cell>
          <cell r="F173">
            <v>-10866</v>
          </cell>
          <cell r="G173">
            <v>-9948</v>
          </cell>
          <cell r="H173">
            <v>-14234</v>
          </cell>
          <cell r="I173">
            <v>-2902</v>
          </cell>
          <cell r="J173">
            <v>-2902</v>
          </cell>
          <cell r="K173">
            <v>-2158</v>
          </cell>
          <cell r="L173">
            <v>-5060</v>
          </cell>
          <cell r="M173">
            <v>-30666</v>
          </cell>
          <cell r="N173">
            <v>-35726</v>
          </cell>
          <cell r="O173">
            <v>-5844</v>
          </cell>
          <cell r="P173">
            <v>-41570</v>
          </cell>
          <cell r="Q173">
            <v>-9767</v>
          </cell>
          <cell r="R173">
            <v>-9767</v>
          </cell>
          <cell r="S173">
            <v>-19299</v>
          </cell>
          <cell r="T173">
            <v>-29066</v>
          </cell>
          <cell r="U173">
            <v>-18971</v>
          </cell>
          <cell r="V173">
            <v>-48037</v>
          </cell>
          <cell r="W173">
            <v>-19758</v>
          </cell>
          <cell r="X173">
            <v>-67795</v>
          </cell>
          <cell r="Y173">
            <v>-19616</v>
          </cell>
          <cell r="Z173">
            <v>-19616</v>
          </cell>
          <cell r="AA173">
            <v>-29737</v>
          </cell>
          <cell r="AB173">
            <v>-49353</v>
          </cell>
          <cell r="AC173">
            <v>-30371</v>
          </cell>
          <cell r="AD173">
            <v>-79724</v>
          </cell>
          <cell r="AE173">
            <v>-26299</v>
          </cell>
          <cell r="AF173">
            <v>-106023</v>
          </cell>
          <cell r="AG173">
            <v>-47859</v>
          </cell>
          <cell r="AH173">
            <v>-47859</v>
          </cell>
          <cell r="AI173">
            <v>-52047</v>
          </cell>
          <cell r="AJ173">
            <v>-99906</v>
          </cell>
          <cell r="AK173">
            <v>-51859</v>
          </cell>
          <cell r="AL173">
            <v>-151765</v>
          </cell>
          <cell r="AM173">
            <v>-59111</v>
          </cell>
          <cell r="AN173">
            <v>-210876</v>
          </cell>
          <cell r="AO173">
            <v>-70092</v>
          </cell>
          <cell r="AP173">
            <v>-70092</v>
          </cell>
        </row>
        <row r="174">
          <cell r="C174">
            <v>15120</v>
          </cell>
          <cell r="D174" t="str">
            <v>Impairment charge for financing and other financial assets, net</v>
          </cell>
          <cell r="E174" t="str">
            <v>Impairment charge for financing and other financial assets, net</v>
          </cell>
          <cell r="F174">
            <v>-355917</v>
          </cell>
          <cell r="G174">
            <v>-302895</v>
          </cell>
          <cell r="H174">
            <v>-61373</v>
          </cell>
          <cell r="I174">
            <v>-417944</v>
          </cell>
          <cell r="J174">
            <v>-417944</v>
          </cell>
          <cell r="K174">
            <v>-183576</v>
          </cell>
          <cell r="L174">
            <v>-601520</v>
          </cell>
          <cell r="M174">
            <v>-88352</v>
          </cell>
          <cell r="N174">
            <v>-689872</v>
          </cell>
          <cell r="O174">
            <v>-324654</v>
          </cell>
          <cell r="P174">
            <v>-1014526</v>
          </cell>
          <cell r="Q174">
            <v>-23631</v>
          </cell>
          <cell r="R174">
            <v>-23631</v>
          </cell>
          <cell r="S174">
            <v>-25508</v>
          </cell>
          <cell r="T174">
            <v>-49139</v>
          </cell>
          <cell r="U174">
            <v>-149558</v>
          </cell>
          <cell r="V174">
            <v>-198697</v>
          </cell>
          <cell r="W174">
            <v>-367595</v>
          </cell>
          <cell r="X174">
            <v>-566292</v>
          </cell>
          <cell r="Y174">
            <v>-225385</v>
          </cell>
          <cell r="Z174">
            <v>-225385</v>
          </cell>
          <cell r="AA174">
            <v>-307015</v>
          </cell>
          <cell r="AB174">
            <v>-532400</v>
          </cell>
          <cell r="AC174">
            <v>-180053</v>
          </cell>
          <cell r="AD174">
            <v>-712453</v>
          </cell>
          <cell r="AE174">
            <v>183519</v>
          </cell>
          <cell r="AF174">
            <v>-528934</v>
          </cell>
          <cell r="AG174">
            <v>534777</v>
          </cell>
          <cell r="AH174">
            <v>534777</v>
          </cell>
          <cell r="AI174">
            <v>209822</v>
          </cell>
          <cell r="AJ174">
            <v>744599</v>
          </cell>
          <cell r="AK174">
            <v>-56212</v>
          </cell>
          <cell r="AL174">
            <v>688387</v>
          </cell>
          <cell r="AM174">
            <v>19163</v>
          </cell>
          <cell r="AN174">
            <v>707550</v>
          </cell>
          <cell r="AO174">
            <v>-198621</v>
          </cell>
          <cell r="AP174">
            <v>-198621</v>
          </cell>
        </row>
        <row r="175">
          <cell r="C175">
            <v>15130</v>
          </cell>
          <cell r="D175" t="str">
            <v>Other operating expenses</v>
          </cell>
          <cell r="E175" t="str">
            <v>Other operating expenses</v>
          </cell>
          <cell r="F175">
            <v>-460695</v>
          </cell>
          <cell r="G175">
            <v>-322513</v>
          </cell>
          <cell r="H175">
            <v>-305892</v>
          </cell>
          <cell r="I175">
            <v>-72189</v>
          </cell>
          <cell r="J175">
            <v>-72189</v>
          </cell>
          <cell r="K175">
            <v>-72762</v>
          </cell>
          <cell r="L175">
            <v>-144951</v>
          </cell>
          <cell r="M175">
            <v>-154297</v>
          </cell>
          <cell r="N175">
            <v>-299248</v>
          </cell>
          <cell r="O175">
            <v>14799</v>
          </cell>
          <cell r="P175">
            <v>-284449</v>
          </cell>
          <cell r="Q175">
            <v>-93963</v>
          </cell>
          <cell r="R175">
            <v>-93963</v>
          </cell>
          <cell r="S175">
            <v>-122901</v>
          </cell>
          <cell r="T175">
            <v>-216864</v>
          </cell>
          <cell r="U175">
            <v>65890</v>
          </cell>
          <cell r="V175">
            <v>-150974</v>
          </cell>
          <cell r="W175">
            <v>-242698</v>
          </cell>
          <cell r="X175">
            <v>-393672</v>
          </cell>
          <cell r="Y175">
            <v>-121057</v>
          </cell>
          <cell r="Z175">
            <v>-121057</v>
          </cell>
          <cell r="AA175">
            <v>-127010</v>
          </cell>
          <cell r="AB175">
            <v>-248067</v>
          </cell>
          <cell r="AC175">
            <v>60022</v>
          </cell>
          <cell r="AD175">
            <v>-188045</v>
          </cell>
          <cell r="AE175">
            <v>-326559</v>
          </cell>
          <cell r="AF175">
            <v>-514604</v>
          </cell>
          <cell r="AG175">
            <v>-119060</v>
          </cell>
          <cell r="AH175">
            <v>-119060</v>
          </cell>
          <cell r="AI175">
            <v>-198752</v>
          </cell>
          <cell r="AJ175">
            <v>-317812</v>
          </cell>
          <cell r="AK175">
            <v>-193752</v>
          </cell>
          <cell r="AL175">
            <v>-511564</v>
          </cell>
          <cell r="AM175">
            <v>-147602</v>
          </cell>
          <cell r="AN175">
            <v>-659166</v>
          </cell>
          <cell r="AO175">
            <v>-183730</v>
          </cell>
          <cell r="AP175">
            <v>-183730</v>
          </cell>
        </row>
        <row r="176">
          <cell r="C176">
            <v>15140</v>
          </cell>
          <cell r="D176" t="str">
            <v>Total operating expenses</v>
          </cell>
          <cell r="E176" t="str">
            <v>Total operating expenses</v>
          </cell>
          <cell r="F176">
            <v>-827478</v>
          </cell>
          <cell r="G176">
            <v>-635356</v>
          </cell>
          <cell r="H176">
            <v>-381499</v>
          </cell>
          <cell r="I176">
            <v>-493035</v>
          </cell>
          <cell r="J176">
            <v>-493035</v>
          </cell>
          <cell r="K176">
            <v>-258496</v>
          </cell>
          <cell r="L176">
            <v>-751531</v>
          </cell>
          <cell r="M176">
            <v>-273315</v>
          </cell>
          <cell r="N176">
            <v>-1024846</v>
          </cell>
          <cell r="O176">
            <v>-315699</v>
          </cell>
          <cell r="P176">
            <v>-1340545</v>
          </cell>
          <cell r="Q176">
            <v>-127361</v>
          </cell>
          <cell r="R176">
            <v>-127361</v>
          </cell>
          <cell r="S176">
            <v>-167708</v>
          </cell>
          <cell r="T176">
            <v>-295069</v>
          </cell>
          <cell r="U176">
            <v>-102639</v>
          </cell>
          <cell r="V176">
            <v>-397708</v>
          </cell>
          <cell r="W176">
            <v>-630051</v>
          </cell>
          <cell r="X176">
            <v>-1027759</v>
          </cell>
          <cell r="Y176">
            <v>-366058</v>
          </cell>
          <cell r="Z176">
            <v>-366058</v>
          </cell>
          <cell r="AA176">
            <v>-463762</v>
          </cell>
          <cell r="AB176">
            <v>-829820</v>
          </cell>
          <cell r="AC176">
            <v>-150402</v>
          </cell>
          <cell r="AD176">
            <v>-980222</v>
          </cell>
          <cell r="AE176">
            <v>-169339</v>
          </cell>
          <cell r="AF176">
            <v>-1149561</v>
          </cell>
          <cell r="AG176">
            <v>367858</v>
          </cell>
          <cell r="AH176">
            <v>367858</v>
          </cell>
          <cell r="AI176">
            <v>-40977</v>
          </cell>
          <cell r="AJ176">
            <v>326881</v>
          </cell>
          <cell r="AK176">
            <v>-301823</v>
          </cell>
          <cell r="AL176">
            <v>25058</v>
          </cell>
          <cell r="AM176">
            <v>-187550</v>
          </cell>
          <cell r="AN176">
            <v>-162492</v>
          </cell>
          <cell r="AO176">
            <v>-452443</v>
          </cell>
          <cell r="AP176">
            <v>-452443</v>
          </cell>
        </row>
        <row r="177">
          <cell r="C177">
            <v>15150</v>
          </cell>
          <cell r="D177" t="str">
            <v>Income before Zakat</v>
          </cell>
          <cell r="E177" t="str">
            <v>Income before Zakat</v>
          </cell>
          <cell r="F177">
            <v>1770511</v>
          </cell>
          <cell r="G177">
            <v>1679624</v>
          </cell>
          <cell r="H177">
            <v>2150423</v>
          </cell>
          <cell r="I177">
            <v>138862</v>
          </cell>
          <cell r="J177">
            <v>138862</v>
          </cell>
          <cell r="K177">
            <v>229681</v>
          </cell>
          <cell r="L177">
            <v>368543</v>
          </cell>
          <cell r="M177">
            <v>432022</v>
          </cell>
          <cell r="N177">
            <v>800565</v>
          </cell>
          <cell r="O177">
            <v>589797</v>
          </cell>
          <cell r="P177">
            <v>1390362</v>
          </cell>
          <cell r="Q177">
            <v>459724</v>
          </cell>
          <cell r="R177">
            <v>459724</v>
          </cell>
          <cell r="S177">
            <v>739225</v>
          </cell>
          <cell r="T177">
            <v>1198949</v>
          </cell>
          <cell r="U177">
            <v>757973</v>
          </cell>
          <cell r="V177">
            <v>1956922</v>
          </cell>
          <cell r="W177">
            <v>-140038</v>
          </cell>
          <cell r="X177">
            <v>1816884</v>
          </cell>
          <cell r="Y177">
            <v>543217</v>
          </cell>
          <cell r="Z177">
            <v>543217</v>
          </cell>
          <cell r="AA177">
            <v>609772.60000000009</v>
          </cell>
          <cell r="AB177">
            <v>1152989.6000000001</v>
          </cell>
          <cell r="AC177">
            <v>999114.39999999991</v>
          </cell>
          <cell r="AD177">
            <v>2152104</v>
          </cell>
          <cell r="AE177">
            <v>1205021</v>
          </cell>
          <cell r="AF177">
            <v>3357125</v>
          </cell>
          <cell r="AG177">
            <v>1866656</v>
          </cell>
          <cell r="AH177">
            <v>1866656</v>
          </cell>
          <cell r="AI177">
            <v>1835344</v>
          </cell>
          <cell r="AJ177">
            <v>3702000</v>
          </cell>
          <cell r="AK177">
            <v>1491647</v>
          </cell>
          <cell r="AL177">
            <v>5193647</v>
          </cell>
          <cell r="AM177">
            <v>2014826</v>
          </cell>
          <cell r="AN177">
            <v>7208473</v>
          </cell>
          <cell r="AO177">
            <v>1700520</v>
          </cell>
          <cell r="AP177">
            <v>1700520</v>
          </cell>
        </row>
        <row r="178">
          <cell r="C178">
            <v>16000</v>
          </cell>
          <cell r="D178" t="str">
            <v>Total assets</v>
          </cell>
          <cell r="E178" t="str">
            <v>Total assets</v>
          </cell>
          <cell r="F178">
            <v>92783499</v>
          </cell>
          <cell r="G178">
            <v>111970385</v>
          </cell>
          <cell r="H178">
            <v>112968906</v>
          </cell>
          <cell r="I178">
            <v>108294463</v>
          </cell>
          <cell r="J178">
            <v>108294463</v>
          </cell>
          <cell r="K178">
            <v>119357436</v>
          </cell>
          <cell r="L178">
            <v>119357436</v>
          </cell>
          <cell r="M178">
            <v>116203535</v>
          </cell>
          <cell r="N178">
            <v>116203535</v>
          </cell>
          <cell r="O178">
            <v>129950664</v>
          </cell>
          <cell r="P178">
            <v>129950664</v>
          </cell>
          <cell r="Q178">
            <v>131833033</v>
          </cell>
          <cell r="R178">
            <v>131833033</v>
          </cell>
          <cell r="S178">
            <v>131723082</v>
          </cell>
          <cell r="T178">
            <v>131723082</v>
          </cell>
          <cell r="U178">
            <v>138688683</v>
          </cell>
          <cell r="V178">
            <v>138688683</v>
          </cell>
          <cell r="W178">
            <v>145633833</v>
          </cell>
          <cell r="X178">
            <v>145633833</v>
          </cell>
          <cell r="Y178">
            <v>143487659</v>
          </cell>
          <cell r="Z178">
            <v>143487659</v>
          </cell>
          <cell r="AA178">
            <v>156171419</v>
          </cell>
          <cell r="AB178">
            <v>156171419</v>
          </cell>
          <cell r="AC178">
            <v>154795612</v>
          </cell>
          <cell r="AD178">
            <v>154795612</v>
          </cell>
          <cell r="AE178">
            <v>162580997</v>
          </cell>
          <cell r="AF178">
            <v>162580997</v>
          </cell>
          <cell r="AG178">
            <v>167955973</v>
          </cell>
          <cell r="AH178">
            <v>167955973</v>
          </cell>
          <cell r="AI178">
            <v>169704014</v>
          </cell>
          <cell r="AJ178">
            <v>169704014</v>
          </cell>
          <cell r="AK178">
            <v>171235872</v>
          </cell>
          <cell r="AL178">
            <v>171235872</v>
          </cell>
          <cell r="AM178">
            <v>179279472</v>
          </cell>
          <cell r="AN178">
            <v>179279472</v>
          </cell>
          <cell r="AO178">
            <v>188297573</v>
          </cell>
          <cell r="AP178">
            <v>188297573</v>
          </cell>
        </row>
        <row r="179">
          <cell r="C179">
            <v>16010</v>
          </cell>
          <cell r="D179" t="str">
            <v>Total liabilities</v>
          </cell>
          <cell r="E179" t="str">
            <v>Total liabilities</v>
          </cell>
          <cell r="F179">
            <v>16107112</v>
          </cell>
          <cell r="G179">
            <v>13716156</v>
          </cell>
          <cell r="H179">
            <v>8376081</v>
          </cell>
          <cell r="I179">
            <v>13795147</v>
          </cell>
          <cell r="J179">
            <v>13795147</v>
          </cell>
          <cell r="K179">
            <v>17575287</v>
          </cell>
          <cell r="L179">
            <v>17575287</v>
          </cell>
          <cell r="M179">
            <v>15527355</v>
          </cell>
          <cell r="N179">
            <v>15527355</v>
          </cell>
          <cell r="O179">
            <v>12442931</v>
          </cell>
          <cell r="P179">
            <v>12442931</v>
          </cell>
          <cell r="Q179">
            <v>15828432</v>
          </cell>
          <cell r="R179">
            <v>15828432</v>
          </cell>
          <cell r="S179">
            <v>21086585</v>
          </cell>
          <cell r="T179">
            <v>21086585</v>
          </cell>
          <cell r="U179">
            <v>26179900</v>
          </cell>
          <cell r="V179">
            <v>26179900</v>
          </cell>
          <cell r="W179">
            <v>28915286</v>
          </cell>
          <cell r="X179">
            <v>28915286</v>
          </cell>
          <cell r="Y179">
            <v>48628630</v>
          </cell>
          <cell r="Z179">
            <v>48628630</v>
          </cell>
          <cell r="AA179">
            <v>57146221.490000002</v>
          </cell>
          <cell r="AB179">
            <v>57146221.490000002</v>
          </cell>
          <cell r="AC179">
            <v>84251168</v>
          </cell>
          <cell r="AD179">
            <v>84251168</v>
          </cell>
          <cell r="AE179">
            <v>87741490</v>
          </cell>
          <cell r="AF179">
            <v>87741490</v>
          </cell>
          <cell r="AG179">
            <v>112630495</v>
          </cell>
          <cell r="AH179">
            <v>112630495</v>
          </cell>
          <cell r="AI179">
            <v>104326370</v>
          </cell>
          <cell r="AJ179">
            <v>104326370</v>
          </cell>
          <cell r="AK179">
            <v>136577360</v>
          </cell>
          <cell r="AL179">
            <v>136577360</v>
          </cell>
          <cell r="AM179">
            <v>134641890</v>
          </cell>
          <cell r="AN179">
            <v>134641890</v>
          </cell>
          <cell r="AO179">
            <v>121073682</v>
          </cell>
          <cell r="AP179">
            <v>121073682</v>
          </cell>
        </row>
        <row r="180">
          <cell r="C180">
            <v>16020</v>
          </cell>
          <cell r="D180" t="str">
            <v>Financing and investment income from external customers</v>
          </cell>
          <cell r="E180" t="str">
            <v>Financing and investment income from external customers</v>
          </cell>
          <cell r="F180">
            <v>1466239</v>
          </cell>
          <cell r="G180">
            <v>1982370</v>
          </cell>
          <cell r="H180">
            <v>2493337</v>
          </cell>
          <cell r="I180">
            <v>527300</v>
          </cell>
          <cell r="J180">
            <v>527300</v>
          </cell>
          <cell r="K180">
            <v>481279</v>
          </cell>
          <cell r="L180">
            <v>1008579</v>
          </cell>
          <cell r="M180">
            <v>562857</v>
          </cell>
          <cell r="N180">
            <v>1571436</v>
          </cell>
          <cell r="O180">
            <v>490194</v>
          </cell>
          <cell r="P180">
            <v>2061630</v>
          </cell>
          <cell r="Q180">
            <v>461007</v>
          </cell>
          <cell r="R180">
            <v>461007</v>
          </cell>
          <cell r="S180">
            <v>487126</v>
          </cell>
          <cell r="T180">
            <v>948133</v>
          </cell>
          <cell r="U180">
            <v>526413</v>
          </cell>
          <cell r="V180">
            <v>1474546</v>
          </cell>
          <cell r="W180">
            <v>552890</v>
          </cell>
          <cell r="X180">
            <v>2027436</v>
          </cell>
          <cell r="Y180">
            <v>573397</v>
          </cell>
          <cell r="Z180">
            <v>573397</v>
          </cell>
          <cell r="AA180">
            <v>715588.49</v>
          </cell>
          <cell r="AB180">
            <v>1288985.49</v>
          </cell>
          <cell r="AC180">
            <v>834103.51</v>
          </cell>
          <cell r="AD180">
            <v>2123089</v>
          </cell>
          <cell r="AE180">
            <v>993339</v>
          </cell>
          <cell r="AF180">
            <v>3116428</v>
          </cell>
          <cell r="AG180">
            <v>1167967</v>
          </cell>
          <cell r="AH180">
            <v>1167967</v>
          </cell>
          <cell r="AI180">
            <v>1325857</v>
          </cell>
          <cell r="AJ180">
            <v>2493824</v>
          </cell>
          <cell r="AK180">
            <v>1415668</v>
          </cell>
          <cell r="AL180">
            <v>3909492</v>
          </cell>
          <cell r="AM180">
            <v>1556192</v>
          </cell>
          <cell r="AN180">
            <v>5465684</v>
          </cell>
          <cell r="AO180">
            <v>1682068</v>
          </cell>
          <cell r="AP180">
            <v>1682068</v>
          </cell>
        </row>
        <row r="181">
          <cell r="C181">
            <v>16030</v>
          </cell>
          <cell r="D181" t="str">
            <v>Inter-segment operating income / (expense)</v>
          </cell>
          <cell r="E181" t="str">
            <v>Inter-segment operating income / (expense)</v>
          </cell>
          <cell r="F181">
            <v>-335623</v>
          </cell>
          <cell r="G181">
            <v>124031</v>
          </cell>
          <cell r="H181">
            <v>-314549</v>
          </cell>
          <cell r="I181">
            <v>109905</v>
          </cell>
          <cell r="J181">
            <v>109905</v>
          </cell>
          <cell r="K181">
            <v>223337</v>
          </cell>
          <cell r="L181">
            <v>333242</v>
          </cell>
          <cell r="M181">
            <v>452445</v>
          </cell>
          <cell r="N181">
            <v>785687</v>
          </cell>
          <cell r="O181">
            <v>488597</v>
          </cell>
          <cell r="P181">
            <v>1274284</v>
          </cell>
          <cell r="Q181">
            <v>764194</v>
          </cell>
          <cell r="R181">
            <v>764194</v>
          </cell>
          <cell r="S181">
            <v>1045610</v>
          </cell>
          <cell r="T181">
            <v>1809804</v>
          </cell>
          <cell r="U181">
            <v>1269361</v>
          </cell>
          <cell r="V181">
            <v>3079165</v>
          </cell>
          <cell r="W181">
            <v>1533877</v>
          </cell>
          <cell r="X181">
            <v>4613042</v>
          </cell>
          <cell r="Y181">
            <v>1499130</v>
          </cell>
          <cell r="Z181">
            <v>1499130</v>
          </cell>
          <cell r="AA181">
            <v>1243653</v>
          </cell>
          <cell r="AB181">
            <v>2742783</v>
          </cell>
          <cell r="AC181">
            <v>1038394</v>
          </cell>
          <cell r="AD181">
            <v>3781177</v>
          </cell>
          <cell r="AE181">
            <v>368813</v>
          </cell>
          <cell r="AF181">
            <v>4149990</v>
          </cell>
          <cell r="AG181">
            <v>680141</v>
          </cell>
          <cell r="AH181">
            <v>680141</v>
          </cell>
          <cell r="AI181">
            <v>181695</v>
          </cell>
          <cell r="AJ181">
            <v>861836</v>
          </cell>
          <cell r="AK181">
            <v>134105</v>
          </cell>
          <cell r="AL181">
            <v>995941</v>
          </cell>
          <cell r="AM181">
            <v>-22204</v>
          </cell>
          <cell r="AN181">
            <v>973737</v>
          </cell>
          <cell r="AO181">
            <v>-21395</v>
          </cell>
          <cell r="AP181">
            <v>-21395</v>
          </cell>
        </row>
        <row r="182">
          <cell r="C182">
            <v>16040</v>
          </cell>
          <cell r="D182" t="str">
            <v>Gross financing and investment income</v>
          </cell>
          <cell r="E182" t="str">
            <v>Gross financing and investment income</v>
          </cell>
          <cell r="F182">
            <v>1130616</v>
          </cell>
          <cell r="G182">
            <v>2106401</v>
          </cell>
          <cell r="H182">
            <v>2178788</v>
          </cell>
          <cell r="I182">
            <v>637205</v>
          </cell>
          <cell r="J182">
            <v>637205</v>
          </cell>
          <cell r="K182">
            <v>704616</v>
          </cell>
          <cell r="L182">
            <v>1341821</v>
          </cell>
          <cell r="M182">
            <v>1015302</v>
          </cell>
          <cell r="N182">
            <v>2357123</v>
          </cell>
          <cell r="O182">
            <v>978791</v>
          </cell>
          <cell r="P182">
            <v>3335914</v>
          </cell>
          <cell r="Q182">
            <v>1225201</v>
          </cell>
          <cell r="R182">
            <v>1225201</v>
          </cell>
          <cell r="S182">
            <v>1532736</v>
          </cell>
          <cell r="T182">
            <v>2757937</v>
          </cell>
          <cell r="U182">
            <v>1795774</v>
          </cell>
          <cell r="V182">
            <v>4553711</v>
          </cell>
          <cell r="W182">
            <v>2086767</v>
          </cell>
          <cell r="X182">
            <v>6640478</v>
          </cell>
          <cell r="Y182">
            <v>2072527</v>
          </cell>
          <cell r="Z182">
            <v>2072527</v>
          </cell>
          <cell r="AA182">
            <v>1959241.49</v>
          </cell>
          <cell r="AB182">
            <v>4031768.49</v>
          </cell>
          <cell r="AC182">
            <v>1872497.51</v>
          </cell>
          <cell r="AD182">
            <v>5904266</v>
          </cell>
          <cell r="AE182">
            <v>1362152</v>
          </cell>
          <cell r="AF182">
            <v>7266418</v>
          </cell>
          <cell r="AG182">
            <v>1848108</v>
          </cell>
          <cell r="AH182">
            <v>1848108</v>
          </cell>
          <cell r="AI182">
            <v>1507552</v>
          </cell>
          <cell r="AJ182">
            <v>3355660</v>
          </cell>
          <cell r="AK182">
            <v>1549773</v>
          </cell>
          <cell r="AL182">
            <v>4905433</v>
          </cell>
          <cell r="AM182">
            <v>1533988</v>
          </cell>
          <cell r="AN182">
            <v>6439421</v>
          </cell>
          <cell r="AO182">
            <v>1660673</v>
          </cell>
          <cell r="AP182">
            <v>1660673</v>
          </cell>
        </row>
        <row r="183">
          <cell r="C183">
            <v>16050</v>
          </cell>
          <cell r="D183" t="str">
            <v>Gross financing and investment return</v>
          </cell>
          <cell r="E183" t="str">
            <v>Gross financing and investment return</v>
          </cell>
          <cell r="F183">
            <v>-235911</v>
          </cell>
          <cell r="G183">
            <v>-159928</v>
          </cell>
          <cell r="H183">
            <v>-186089</v>
          </cell>
          <cell r="I183">
            <v>-48688</v>
          </cell>
          <cell r="J183">
            <v>-48688</v>
          </cell>
          <cell r="K183">
            <v>-36824</v>
          </cell>
          <cell r="L183">
            <v>-85512</v>
          </cell>
          <cell r="M183">
            <v>-28646</v>
          </cell>
          <cell r="N183">
            <v>-114158</v>
          </cell>
          <cell r="O183">
            <v>-23118</v>
          </cell>
          <cell r="P183">
            <v>-137276</v>
          </cell>
          <cell r="Q183">
            <v>-23759</v>
          </cell>
          <cell r="R183">
            <v>-23759</v>
          </cell>
          <cell r="S183">
            <v>-30723</v>
          </cell>
          <cell r="T183">
            <v>-54482</v>
          </cell>
          <cell r="U183">
            <v>-51432</v>
          </cell>
          <cell r="V183">
            <v>-105914</v>
          </cell>
          <cell r="W183">
            <v>-89632</v>
          </cell>
          <cell r="X183">
            <v>-195546</v>
          </cell>
          <cell r="Y183">
            <v>-91075</v>
          </cell>
          <cell r="Z183">
            <v>-91075</v>
          </cell>
          <cell r="AA183">
            <v>-172008</v>
          </cell>
          <cell r="AB183">
            <v>-263083</v>
          </cell>
          <cell r="AC183">
            <v>-456051</v>
          </cell>
          <cell r="AD183">
            <v>-719134</v>
          </cell>
          <cell r="AE183">
            <v>-961129</v>
          </cell>
          <cell r="AF183">
            <v>-1680263</v>
          </cell>
          <cell r="AG183">
            <v>-1281061</v>
          </cell>
          <cell r="AH183">
            <v>-1281061</v>
          </cell>
          <cell r="AI183">
            <v>-1460131</v>
          </cell>
          <cell r="AJ183">
            <v>-2741192</v>
          </cell>
          <cell r="AK183">
            <v>-1623035</v>
          </cell>
          <cell r="AL183">
            <v>-4364227</v>
          </cell>
          <cell r="AM183">
            <v>-1924679</v>
          </cell>
          <cell r="AN183">
            <v>-6288906</v>
          </cell>
          <cell r="AO183">
            <v>-1766497</v>
          </cell>
          <cell r="AP183">
            <v>-1766497</v>
          </cell>
        </row>
        <row r="184">
          <cell r="C184">
            <v>16060</v>
          </cell>
          <cell r="D184" t="str">
            <v>Net financing and investment income</v>
          </cell>
          <cell r="E184" t="str">
            <v>Net financing and investment income</v>
          </cell>
          <cell r="F184">
            <v>894705</v>
          </cell>
          <cell r="G184">
            <v>1946473</v>
          </cell>
          <cell r="H184">
            <v>1992699</v>
          </cell>
          <cell r="I184">
            <v>588517</v>
          </cell>
          <cell r="J184">
            <v>588517</v>
          </cell>
          <cell r="K184">
            <v>667792</v>
          </cell>
          <cell r="L184">
            <v>1256309</v>
          </cell>
          <cell r="M184">
            <v>986656</v>
          </cell>
          <cell r="N184">
            <v>2242965</v>
          </cell>
          <cell r="O184">
            <v>955673</v>
          </cell>
          <cell r="P184">
            <v>3198638</v>
          </cell>
          <cell r="Q184">
            <v>1201442</v>
          </cell>
          <cell r="R184">
            <v>1201442</v>
          </cell>
          <cell r="S184">
            <v>1502013</v>
          </cell>
          <cell r="T184">
            <v>2703455</v>
          </cell>
          <cell r="U184">
            <v>1744342</v>
          </cell>
          <cell r="V184">
            <v>4447797</v>
          </cell>
          <cell r="W184">
            <v>1997135</v>
          </cell>
          <cell r="X184">
            <v>6444932</v>
          </cell>
          <cell r="Y184">
            <v>1981452</v>
          </cell>
          <cell r="Z184">
            <v>1981452</v>
          </cell>
          <cell r="AA184">
            <v>1787233.49</v>
          </cell>
          <cell r="AB184">
            <v>3768685.49</v>
          </cell>
          <cell r="AC184">
            <v>1416446.51</v>
          </cell>
          <cell r="AD184">
            <v>5185132</v>
          </cell>
          <cell r="AE184">
            <v>401023</v>
          </cell>
          <cell r="AF184">
            <v>5586155</v>
          </cell>
          <cell r="AG184">
            <v>567047</v>
          </cell>
          <cell r="AH184">
            <v>567047</v>
          </cell>
          <cell r="AI184">
            <v>47421</v>
          </cell>
          <cell r="AJ184">
            <v>614468</v>
          </cell>
          <cell r="AK184">
            <v>-73262</v>
          </cell>
          <cell r="AL184">
            <v>541206</v>
          </cell>
          <cell r="AM184">
            <v>-390691</v>
          </cell>
          <cell r="AN184">
            <v>150515</v>
          </cell>
          <cell r="AO184">
            <v>-105824</v>
          </cell>
          <cell r="AP184">
            <v>-105824</v>
          </cell>
        </row>
        <row r="185">
          <cell r="C185">
            <v>16070</v>
          </cell>
          <cell r="D185" t="str">
            <v>Fee from banking services, net</v>
          </cell>
          <cell r="E185" t="str">
            <v>Fee from banking services, net</v>
          </cell>
          <cell r="F185">
            <v>37114</v>
          </cell>
          <cell r="G185">
            <v>277298</v>
          </cell>
          <cell r="H185">
            <v>252103</v>
          </cell>
          <cell r="I185">
            <v>11516</v>
          </cell>
          <cell r="J185">
            <v>11516</v>
          </cell>
          <cell r="K185">
            <v>11130</v>
          </cell>
          <cell r="L185">
            <v>22646</v>
          </cell>
          <cell r="M185">
            <v>12958</v>
          </cell>
          <cell r="N185">
            <v>35604</v>
          </cell>
          <cell r="O185">
            <v>11784</v>
          </cell>
          <cell r="P185">
            <v>47388</v>
          </cell>
          <cell r="Q185">
            <v>13418</v>
          </cell>
          <cell r="R185">
            <v>13418</v>
          </cell>
          <cell r="S185">
            <v>225319</v>
          </cell>
          <cell r="T185">
            <v>238737</v>
          </cell>
          <cell r="U185">
            <v>201129</v>
          </cell>
          <cell r="V185">
            <v>439866</v>
          </cell>
          <cell r="W185">
            <v>330742</v>
          </cell>
          <cell r="X185">
            <v>770608</v>
          </cell>
          <cell r="Y185">
            <v>310312</v>
          </cell>
          <cell r="Z185">
            <v>310312</v>
          </cell>
          <cell r="AA185">
            <v>355380.69999999995</v>
          </cell>
          <cell r="AB185">
            <v>665692.69999999995</v>
          </cell>
          <cell r="AC185">
            <v>304511.30000000005</v>
          </cell>
          <cell r="AD185">
            <v>970204</v>
          </cell>
          <cell r="AE185">
            <v>266635</v>
          </cell>
          <cell r="AF185">
            <v>1236839</v>
          </cell>
          <cell r="AG185">
            <v>301451</v>
          </cell>
          <cell r="AH185">
            <v>301451</v>
          </cell>
          <cell r="AI185">
            <v>286047</v>
          </cell>
          <cell r="AJ185">
            <v>587498</v>
          </cell>
          <cell r="AK185">
            <v>57045</v>
          </cell>
          <cell r="AL185">
            <v>644543</v>
          </cell>
          <cell r="AM185">
            <v>35678</v>
          </cell>
          <cell r="AN185">
            <v>680221</v>
          </cell>
          <cell r="AO185">
            <v>58179</v>
          </cell>
          <cell r="AP185">
            <v>58179</v>
          </cell>
        </row>
        <row r="186">
          <cell r="C186">
            <v>16080</v>
          </cell>
          <cell r="D186" t="str">
            <v>Exchange income, net</v>
          </cell>
          <cell r="E186" t="str">
            <v>Exchange income, net</v>
          </cell>
          <cell r="F186">
            <v>363129</v>
          </cell>
          <cell r="G186">
            <v>557661</v>
          </cell>
          <cell r="H186">
            <v>546886</v>
          </cell>
          <cell r="I186">
            <v>132450</v>
          </cell>
          <cell r="J186">
            <v>132450</v>
          </cell>
          <cell r="K186">
            <v>18213</v>
          </cell>
          <cell r="L186">
            <v>150663</v>
          </cell>
          <cell r="M186">
            <v>100464</v>
          </cell>
          <cell r="N186">
            <v>251127</v>
          </cell>
          <cell r="O186">
            <v>51458</v>
          </cell>
          <cell r="P186">
            <v>302585</v>
          </cell>
          <cell r="Q186">
            <v>116956</v>
          </cell>
          <cell r="R186">
            <v>116956</v>
          </cell>
          <cell r="S186">
            <v>13709</v>
          </cell>
          <cell r="T186">
            <v>130665</v>
          </cell>
          <cell r="U186">
            <v>70193</v>
          </cell>
          <cell r="V186">
            <v>200858</v>
          </cell>
          <cell r="W186">
            <v>67503</v>
          </cell>
          <cell r="X186">
            <v>268361</v>
          </cell>
          <cell r="Y186">
            <v>76542</v>
          </cell>
          <cell r="Z186">
            <v>76542</v>
          </cell>
          <cell r="AA186">
            <v>97987.700000000012</v>
          </cell>
          <cell r="AB186">
            <v>174529.7</v>
          </cell>
          <cell r="AC186">
            <v>100628.29999999999</v>
          </cell>
          <cell r="AD186">
            <v>275158</v>
          </cell>
          <cell r="AE186">
            <v>92416</v>
          </cell>
          <cell r="AF186">
            <v>367574</v>
          </cell>
          <cell r="AG186">
            <v>91266</v>
          </cell>
          <cell r="AH186">
            <v>91266</v>
          </cell>
          <cell r="AI186">
            <v>76952</v>
          </cell>
          <cell r="AJ186">
            <v>168218</v>
          </cell>
          <cell r="AK186">
            <v>119982</v>
          </cell>
          <cell r="AL186">
            <v>288200</v>
          </cell>
          <cell r="AM186">
            <v>110425</v>
          </cell>
          <cell r="AN186">
            <v>398625</v>
          </cell>
          <cell r="AO186">
            <v>85710</v>
          </cell>
          <cell r="AP186">
            <v>85710</v>
          </cell>
        </row>
        <row r="187">
          <cell r="C187">
            <v>16090</v>
          </cell>
          <cell r="D187" t="str">
            <v>Other operating income, net</v>
          </cell>
          <cell r="E187" t="str">
            <v>Other operating income, net</v>
          </cell>
          <cell r="F187">
            <v>105063</v>
          </cell>
          <cell r="G187">
            <v>62699</v>
          </cell>
          <cell r="H187">
            <v>106661</v>
          </cell>
          <cell r="I187">
            <v>18081</v>
          </cell>
          <cell r="J187">
            <v>18081</v>
          </cell>
          <cell r="K187">
            <v>69743</v>
          </cell>
          <cell r="L187">
            <v>87824</v>
          </cell>
          <cell r="M187">
            <v>38920</v>
          </cell>
          <cell r="N187">
            <v>126744</v>
          </cell>
          <cell r="O187">
            <v>53086</v>
          </cell>
          <cell r="P187">
            <v>179830</v>
          </cell>
          <cell r="Q187">
            <v>39905</v>
          </cell>
          <cell r="R187">
            <v>39905</v>
          </cell>
          <cell r="S187">
            <v>90904</v>
          </cell>
          <cell r="T187">
            <v>130809</v>
          </cell>
          <cell r="U187">
            <v>92792</v>
          </cell>
          <cell r="V187">
            <v>223601</v>
          </cell>
          <cell r="W187">
            <v>139578</v>
          </cell>
          <cell r="X187">
            <v>363179</v>
          </cell>
          <cell r="Y187">
            <v>178560</v>
          </cell>
          <cell r="Z187">
            <v>178560</v>
          </cell>
          <cell r="AA187">
            <v>29534.700000000012</v>
          </cell>
          <cell r="AB187">
            <v>208094.7</v>
          </cell>
          <cell r="AC187">
            <v>28722.299999999988</v>
          </cell>
          <cell r="AD187">
            <v>236817</v>
          </cell>
          <cell r="AE187">
            <v>88732</v>
          </cell>
          <cell r="AF187">
            <v>325549</v>
          </cell>
          <cell r="AG187">
            <v>-12860</v>
          </cell>
          <cell r="AH187">
            <v>-12860</v>
          </cell>
          <cell r="AI187">
            <v>47092</v>
          </cell>
          <cell r="AJ187">
            <v>34232</v>
          </cell>
          <cell r="AK187">
            <v>151806</v>
          </cell>
          <cell r="AL187">
            <v>186038</v>
          </cell>
          <cell r="AM187">
            <v>115837</v>
          </cell>
          <cell r="AN187">
            <v>301875</v>
          </cell>
          <cell r="AO187">
            <v>109078</v>
          </cell>
          <cell r="AP187">
            <v>109078</v>
          </cell>
        </row>
        <row r="188">
          <cell r="C188">
            <v>16100</v>
          </cell>
          <cell r="D188" t="str">
            <v>Total operating income</v>
          </cell>
          <cell r="E188" t="str">
            <v>Total operating income</v>
          </cell>
          <cell r="F188">
            <v>1400011</v>
          </cell>
          <cell r="G188">
            <v>2844131</v>
          </cell>
          <cell r="H188">
            <v>2898349</v>
          </cell>
          <cell r="I188">
            <v>750564</v>
          </cell>
          <cell r="J188">
            <v>750564</v>
          </cell>
          <cell r="K188">
            <v>766878</v>
          </cell>
          <cell r="L188">
            <v>1517442</v>
          </cell>
          <cell r="M188">
            <v>1138998</v>
          </cell>
          <cell r="N188">
            <v>2656440</v>
          </cell>
          <cell r="O188">
            <v>1072001</v>
          </cell>
          <cell r="P188">
            <v>3728441</v>
          </cell>
          <cell r="Q188">
            <v>1371721</v>
          </cell>
          <cell r="R188">
            <v>1371721</v>
          </cell>
          <cell r="S188">
            <v>1831945</v>
          </cell>
          <cell r="T188">
            <v>3203666</v>
          </cell>
          <cell r="U188">
            <v>2108456</v>
          </cell>
          <cell r="V188">
            <v>5312122</v>
          </cell>
          <cell r="W188">
            <v>2534958</v>
          </cell>
          <cell r="X188">
            <v>7847080</v>
          </cell>
          <cell r="Y188">
            <v>2546866</v>
          </cell>
          <cell r="Z188">
            <v>2546866</v>
          </cell>
          <cell r="AA188">
            <v>2270136.5900000003</v>
          </cell>
          <cell r="AB188">
            <v>4817002.5900000008</v>
          </cell>
          <cell r="AC188">
            <v>1850308.4100000001</v>
          </cell>
          <cell r="AD188">
            <v>6667311</v>
          </cell>
          <cell r="AE188">
            <v>848806</v>
          </cell>
          <cell r="AF188">
            <v>7516117</v>
          </cell>
          <cell r="AG188">
            <v>946904</v>
          </cell>
          <cell r="AH188">
            <v>946904</v>
          </cell>
          <cell r="AI188">
            <v>457512</v>
          </cell>
          <cell r="AJ188">
            <v>1404416</v>
          </cell>
          <cell r="AK188">
            <v>255571</v>
          </cell>
          <cell r="AL188">
            <v>1659987</v>
          </cell>
          <cell r="AM188">
            <v>-128751</v>
          </cell>
          <cell r="AN188">
            <v>1531236</v>
          </cell>
          <cell r="AO188">
            <v>147143</v>
          </cell>
          <cell r="AP188">
            <v>147143</v>
          </cell>
        </row>
        <row r="189">
          <cell r="C189">
            <v>16110</v>
          </cell>
          <cell r="D189" t="str">
            <v>Depreciation and amortization</v>
          </cell>
          <cell r="E189" t="str">
            <v>Depreciation and amortization</v>
          </cell>
          <cell r="F189">
            <v>-12834</v>
          </cell>
          <cell r="G189">
            <v>-69464</v>
          </cell>
          <cell r="H189">
            <v>-54958</v>
          </cell>
          <cell r="I189">
            <v>-16753</v>
          </cell>
          <cell r="J189">
            <v>-16753</v>
          </cell>
          <cell r="K189">
            <v>-16439</v>
          </cell>
          <cell r="L189">
            <v>-33192</v>
          </cell>
          <cell r="M189">
            <v>16319</v>
          </cell>
          <cell r="N189">
            <v>-16873</v>
          </cell>
          <cell r="O189">
            <v>-5929</v>
          </cell>
          <cell r="P189">
            <v>-22802</v>
          </cell>
          <cell r="Q189">
            <v>-5124</v>
          </cell>
          <cell r="R189">
            <v>-5124</v>
          </cell>
          <cell r="S189">
            <v>-5753</v>
          </cell>
          <cell r="T189">
            <v>-10877</v>
          </cell>
          <cell r="U189">
            <v>-6204</v>
          </cell>
          <cell r="V189">
            <v>-17081</v>
          </cell>
          <cell r="W189">
            <v>-6526</v>
          </cell>
          <cell r="X189">
            <v>-23607</v>
          </cell>
          <cell r="Y189">
            <v>-7321</v>
          </cell>
          <cell r="Z189">
            <v>-7321</v>
          </cell>
          <cell r="AA189">
            <v>-7669</v>
          </cell>
          <cell r="AB189">
            <v>-14990</v>
          </cell>
          <cell r="AC189">
            <v>-7916</v>
          </cell>
          <cell r="AD189">
            <v>-22906</v>
          </cell>
          <cell r="AE189">
            <v>-21797</v>
          </cell>
          <cell r="AF189">
            <v>-44703</v>
          </cell>
          <cell r="AG189">
            <v>-9330</v>
          </cell>
          <cell r="AH189">
            <v>-9330</v>
          </cell>
          <cell r="AI189">
            <v>-9580</v>
          </cell>
          <cell r="AJ189">
            <v>-18910</v>
          </cell>
          <cell r="AK189">
            <v>-9733</v>
          </cell>
          <cell r="AL189">
            <v>-28643</v>
          </cell>
          <cell r="AM189">
            <v>-11857</v>
          </cell>
          <cell r="AN189">
            <v>-40500</v>
          </cell>
          <cell r="AO189">
            <v>-11163</v>
          </cell>
          <cell r="AP189">
            <v>-11163</v>
          </cell>
        </row>
        <row r="190">
          <cell r="C190">
            <v>16120</v>
          </cell>
          <cell r="D190" t="str">
            <v>Impairment charge for financing and other financial assets, net</v>
          </cell>
          <cell r="E190" t="str">
            <v>Impairment charge for financing and other financial assets, net</v>
          </cell>
          <cell r="F190">
            <v>-545</v>
          </cell>
          <cell r="G190">
            <v>-50642</v>
          </cell>
          <cell r="H190">
            <v>2478</v>
          </cell>
          <cell r="I190">
            <v>-1709</v>
          </cell>
          <cell r="J190">
            <v>-1709</v>
          </cell>
          <cell r="K190">
            <v>-13978</v>
          </cell>
          <cell r="L190">
            <v>-15687</v>
          </cell>
          <cell r="M190">
            <v>-13648</v>
          </cell>
          <cell r="N190">
            <v>-29335</v>
          </cell>
          <cell r="O190">
            <v>30163</v>
          </cell>
          <cell r="P190">
            <v>828</v>
          </cell>
          <cell r="Q190">
            <v>-9497</v>
          </cell>
          <cell r="R190">
            <v>-9497</v>
          </cell>
          <cell r="S190">
            <v>5740</v>
          </cell>
          <cell r="T190">
            <v>-3757</v>
          </cell>
          <cell r="U190">
            <v>5024</v>
          </cell>
          <cell r="V190">
            <v>1267</v>
          </cell>
          <cell r="W190">
            <v>5349</v>
          </cell>
          <cell r="X190">
            <v>6616</v>
          </cell>
          <cell r="Y190">
            <v>-11964</v>
          </cell>
          <cell r="Z190">
            <v>-11964</v>
          </cell>
          <cell r="AA190">
            <v>-2802</v>
          </cell>
          <cell r="AB190">
            <v>-14766</v>
          </cell>
          <cell r="AC190">
            <v>-4439</v>
          </cell>
          <cell r="AD190">
            <v>-19205</v>
          </cell>
          <cell r="AE190">
            <v>517</v>
          </cell>
          <cell r="AF190">
            <v>-18688</v>
          </cell>
          <cell r="AG190">
            <v>-5487</v>
          </cell>
          <cell r="AH190">
            <v>-5487</v>
          </cell>
          <cell r="AI190">
            <v>-3834</v>
          </cell>
          <cell r="AJ190">
            <v>-9321</v>
          </cell>
          <cell r="AK190">
            <v>-34560</v>
          </cell>
          <cell r="AL190">
            <v>-43881</v>
          </cell>
          <cell r="AM190">
            <v>-3953</v>
          </cell>
          <cell r="AN190">
            <v>-47834</v>
          </cell>
          <cell r="AO190">
            <v>18853</v>
          </cell>
          <cell r="AP190">
            <v>18853</v>
          </cell>
        </row>
        <row r="191">
          <cell r="C191">
            <v>16130</v>
          </cell>
          <cell r="D191" t="str">
            <v>Other operating expenses</v>
          </cell>
          <cell r="E191" t="str">
            <v>Other operating expenses</v>
          </cell>
          <cell r="F191">
            <v>-218634</v>
          </cell>
          <cell r="G191">
            <v>-440005</v>
          </cell>
          <cell r="H191">
            <v>-407238</v>
          </cell>
          <cell r="I191">
            <v>-92256</v>
          </cell>
          <cell r="J191">
            <v>-92256</v>
          </cell>
          <cell r="K191">
            <v>-112201</v>
          </cell>
          <cell r="L191">
            <v>-204457</v>
          </cell>
          <cell r="M191">
            <v>65499</v>
          </cell>
          <cell r="N191">
            <v>-138958</v>
          </cell>
          <cell r="O191">
            <v>-43016</v>
          </cell>
          <cell r="P191">
            <v>-181974</v>
          </cell>
          <cell r="Q191">
            <v>-41940</v>
          </cell>
          <cell r="R191">
            <v>-41940</v>
          </cell>
          <cell r="S191">
            <v>-46367</v>
          </cell>
          <cell r="T191">
            <v>-88307</v>
          </cell>
          <cell r="U191">
            <v>47917</v>
          </cell>
          <cell r="V191">
            <v>-40390</v>
          </cell>
          <cell r="W191">
            <v>-64270</v>
          </cell>
          <cell r="X191">
            <v>-104660</v>
          </cell>
          <cell r="Y191">
            <v>-46512</v>
          </cell>
          <cell r="Z191">
            <v>-46512</v>
          </cell>
          <cell r="AA191">
            <v>-43104</v>
          </cell>
          <cell r="AB191">
            <v>-89616</v>
          </cell>
          <cell r="AC191">
            <v>47712</v>
          </cell>
          <cell r="AD191">
            <v>-41904</v>
          </cell>
          <cell r="AE191">
            <v>-136128</v>
          </cell>
          <cell r="AF191">
            <v>-178032</v>
          </cell>
          <cell r="AG191">
            <v>-44148</v>
          </cell>
          <cell r="AH191">
            <v>-44148</v>
          </cell>
          <cell r="AI191">
            <v>-50445</v>
          </cell>
          <cell r="AJ191">
            <v>-94593</v>
          </cell>
          <cell r="AK191">
            <v>-49859</v>
          </cell>
          <cell r="AL191">
            <v>-144452</v>
          </cell>
          <cell r="AM191">
            <v>-66388</v>
          </cell>
          <cell r="AN191">
            <v>-210840</v>
          </cell>
          <cell r="AO191">
            <v>-49159</v>
          </cell>
          <cell r="AP191">
            <v>-49159</v>
          </cell>
        </row>
        <row r="192">
          <cell r="C192">
            <v>16140</v>
          </cell>
          <cell r="D192" t="str">
            <v>Total operating expenses</v>
          </cell>
          <cell r="E192" t="str">
            <v>Total operating expenses</v>
          </cell>
          <cell r="F192">
            <v>-232013</v>
          </cell>
          <cell r="G192">
            <v>-560111</v>
          </cell>
          <cell r="H192">
            <v>-459718</v>
          </cell>
          <cell r="I192">
            <v>-110718</v>
          </cell>
          <cell r="J192">
            <v>-110718</v>
          </cell>
          <cell r="K192">
            <v>-142618</v>
          </cell>
          <cell r="L192">
            <v>-253336</v>
          </cell>
          <cell r="M192">
            <v>68170</v>
          </cell>
          <cell r="N192">
            <v>-185166</v>
          </cell>
          <cell r="O192">
            <v>-18782</v>
          </cell>
          <cell r="P192">
            <v>-203948</v>
          </cell>
          <cell r="Q192">
            <v>-56561</v>
          </cell>
          <cell r="R192">
            <v>-56561</v>
          </cell>
          <cell r="S192">
            <v>-46380</v>
          </cell>
          <cell r="T192">
            <v>-102941</v>
          </cell>
          <cell r="U192">
            <v>46737</v>
          </cell>
          <cell r="V192">
            <v>-56204</v>
          </cell>
          <cell r="W192">
            <v>-65447</v>
          </cell>
          <cell r="X192">
            <v>-121651</v>
          </cell>
          <cell r="Y192">
            <v>-65797</v>
          </cell>
          <cell r="Z192">
            <v>-65797</v>
          </cell>
          <cell r="AA192">
            <v>-53575</v>
          </cell>
          <cell r="AB192">
            <v>-119372</v>
          </cell>
          <cell r="AC192">
            <v>35357</v>
          </cell>
          <cell r="AD192">
            <v>-84015</v>
          </cell>
          <cell r="AE192">
            <v>-157408</v>
          </cell>
          <cell r="AF192">
            <v>-241423</v>
          </cell>
          <cell r="AG192">
            <v>-58965</v>
          </cell>
          <cell r="AH192">
            <v>-58965</v>
          </cell>
          <cell r="AI192">
            <v>-63859</v>
          </cell>
          <cell r="AJ192">
            <v>-122824</v>
          </cell>
          <cell r="AK192">
            <v>-94152</v>
          </cell>
          <cell r="AL192">
            <v>-216976</v>
          </cell>
          <cell r="AM192">
            <v>-82198</v>
          </cell>
          <cell r="AN192">
            <v>-299174</v>
          </cell>
          <cell r="AO192">
            <v>-41469</v>
          </cell>
          <cell r="AP192">
            <v>-41469</v>
          </cell>
        </row>
        <row r="193">
          <cell r="C193">
            <v>16150</v>
          </cell>
          <cell r="D193" t="str">
            <v>Income before Zakat</v>
          </cell>
          <cell r="E193" t="str">
            <v>Income before Zakat</v>
          </cell>
          <cell r="F193">
            <v>1167998</v>
          </cell>
          <cell r="G193">
            <v>2284020</v>
          </cell>
          <cell r="H193">
            <v>2438631</v>
          </cell>
          <cell r="I193">
            <v>639846</v>
          </cell>
          <cell r="J193">
            <v>639846</v>
          </cell>
          <cell r="K193">
            <v>624260</v>
          </cell>
          <cell r="L193">
            <v>1264106</v>
          </cell>
          <cell r="M193">
            <v>1207168</v>
          </cell>
          <cell r="N193">
            <v>2471274</v>
          </cell>
          <cell r="O193">
            <v>1053219</v>
          </cell>
          <cell r="P193">
            <v>3524493</v>
          </cell>
          <cell r="Q193">
            <v>1315160</v>
          </cell>
          <cell r="R193">
            <v>1315160</v>
          </cell>
          <cell r="S193">
            <v>1785565</v>
          </cell>
          <cell r="T193">
            <v>3100725</v>
          </cell>
          <cell r="U193">
            <v>2155193</v>
          </cell>
          <cell r="V193">
            <v>5255918</v>
          </cell>
          <cell r="W193">
            <v>2469511</v>
          </cell>
          <cell r="X193">
            <v>7725429</v>
          </cell>
          <cell r="Y193">
            <v>2481069</v>
          </cell>
          <cell r="Z193">
            <v>2481069</v>
          </cell>
          <cell r="AA193">
            <v>2216561.5900000003</v>
          </cell>
          <cell r="AB193">
            <v>4697630.5900000008</v>
          </cell>
          <cell r="AC193">
            <v>1885665.4100000001</v>
          </cell>
          <cell r="AD193">
            <v>6583296</v>
          </cell>
          <cell r="AE193">
            <v>691398</v>
          </cell>
          <cell r="AF193">
            <v>7274694</v>
          </cell>
          <cell r="AG193">
            <v>887939</v>
          </cell>
          <cell r="AH193">
            <v>887939</v>
          </cell>
          <cell r="AI193">
            <v>393653</v>
          </cell>
          <cell r="AJ193">
            <v>1281592</v>
          </cell>
          <cell r="AK193">
            <v>161419</v>
          </cell>
          <cell r="AL193">
            <v>1443011</v>
          </cell>
          <cell r="AM193">
            <v>-210949</v>
          </cell>
          <cell r="AN193">
            <v>1232062</v>
          </cell>
          <cell r="AO193">
            <v>105674</v>
          </cell>
          <cell r="AP193">
            <v>105674</v>
          </cell>
        </row>
        <row r="194">
          <cell r="C194">
            <v>17000</v>
          </cell>
          <cell r="D194" t="str">
            <v>Total assets</v>
          </cell>
          <cell r="E194" t="str">
            <v>Total assets</v>
          </cell>
          <cell r="F194">
            <v>2927835</v>
          </cell>
          <cell r="G194">
            <v>3033162</v>
          </cell>
          <cell r="H194">
            <v>2765261</v>
          </cell>
          <cell r="I194">
            <v>3218551</v>
          </cell>
          <cell r="J194">
            <v>3218551</v>
          </cell>
          <cell r="K194">
            <v>3074023</v>
          </cell>
          <cell r="L194">
            <v>3074023</v>
          </cell>
          <cell r="M194">
            <v>3391186</v>
          </cell>
          <cell r="N194">
            <v>3391186</v>
          </cell>
          <cell r="O194">
            <v>3928155</v>
          </cell>
          <cell r="P194">
            <v>3928155</v>
          </cell>
          <cell r="Q194">
            <v>4173475</v>
          </cell>
          <cell r="R194">
            <v>4173475</v>
          </cell>
          <cell r="S194">
            <v>4446039</v>
          </cell>
          <cell r="T194">
            <v>4446039</v>
          </cell>
          <cell r="U194">
            <v>4751920</v>
          </cell>
          <cell r="V194">
            <v>4751920</v>
          </cell>
          <cell r="W194">
            <v>4921973</v>
          </cell>
          <cell r="X194">
            <v>4921973</v>
          </cell>
          <cell r="Y194">
            <v>6386893</v>
          </cell>
          <cell r="Z194">
            <v>6386893</v>
          </cell>
          <cell r="AA194">
            <v>7343440</v>
          </cell>
          <cell r="AB194">
            <v>7343440</v>
          </cell>
          <cell r="AC194">
            <v>7333227</v>
          </cell>
          <cell r="AD194">
            <v>7333227</v>
          </cell>
          <cell r="AE194">
            <v>7514615</v>
          </cell>
          <cell r="AF194">
            <v>7514615</v>
          </cell>
          <cell r="AG194">
            <v>6780190</v>
          </cell>
          <cell r="AH194">
            <v>6780190</v>
          </cell>
          <cell r="AI194">
            <v>6225062</v>
          </cell>
          <cell r="AJ194">
            <v>6225062</v>
          </cell>
          <cell r="AK194">
            <v>7048318</v>
          </cell>
          <cell r="AL194">
            <v>7048318</v>
          </cell>
          <cell r="AM194">
            <v>7169457</v>
          </cell>
          <cell r="AN194">
            <v>7169457</v>
          </cell>
          <cell r="AO194">
            <v>7199928</v>
          </cell>
          <cell r="AP194">
            <v>7199928</v>
          </cell>
        </row>
        <row r="195">
          <cell r="C195">
            <v>17010</v>
          </cell>
          <cell r="D195" t="str">
            <v>Total liabilities</v>
          </cell>
          <cell r="E195" t="str">
            <v>Total liabilities</v>
          </cell>
          <cell r="F195">
            <v>540360</v>
          </cell>
          <cell r="G195">
            <v>130369</v>
          </cell>
          <cell r="H195">
            <v>137317</v>
          </cell>
          <cell r="I195">
            <v>121335</v>
          </cell>
          <cell r="J195">
            <v>121335</v>
          </cell>
          <cell r="K195">
            <v>148846</v>
          </cell>
          <cell r="L195">
            <v>148846</v>
          </cell>
          <cell r="M195">
            <v>163183</v>
          </cell>
          <cell r="N195">
            <v>163183</v>
          </cell>
          <cell r="O195">
            <v>164605</v>
          </cell>
          <cell r="P195">
            <v>164605</v>
          </cell>
          <cell r="Q195">
            <v>166518</v>
          </cell>
          <cell r="R195">
            <v>166518</v>
          </cell>
          <cell r="S195">
            <v>190756</v>
          </cell>
          <cell r="T195">
            <v>190756</v>
          </cell>
          <cell r="U195">
            <v>287196</v>
          </cell>
          <cell r="V195">
            <v>287196</v>
          </cell>
          <cell r="W195">
            <v>89346</v>
          </cell>
          <cell r="X195">
            <v>89346</v>
          </cell>
          <cell r="Y195">
            <v>519157</v>
          </cell>
          <cell r="Z195">
            <v>519157</v>
          </cell>
          <cell r="AA195">
            <v>580217</v>
          </cell>
          <cell r="AB195">
            <v>580217</v>
          </cell>
          <cell r="AC195">
            <v>542524</v>
          </cell>
          <cell r="AD195">
            <v>542524</v>
          </cell>
          <cell r="AE195">
            <v>584572</v>
          </cell>
          <cell r="AF195">
            <v>584572</v>
          </cell>
          <cell r="AG195">
            <v>1153286</v>
          </cell>
          <cell r="AH195">
            <v>1153286</v>
          </cell>
          <cell r="AI195">
            <v>694605</v>
          </cell>
          <cell r="AJ195">
            <v>694605</v>
          </cell>
          <cell r="AK195">
            <v>528850</v>
          </cell>
          <cell r="AL195">
            <v>528850</v>
          </cell>
          <cell r="AM195">
            <v>757959</v>
          </cell>
          <cell r="AN195">
            <v>757959</v>
          </cell>
          <cell r="AO195">
            <v>1482326</v>
          </cell>
          <cell r="AP195">
            <v>1482326</v>
          </cell>
        </row>
        <row r="196">
          <cell r="C196">
            <v>17020</v>
          </cell>
          <cell r="D196" t="str">
            <v>Financing and investment income from external customers</v>
          </cell>
          <cell r="E196" t="str">
            <v>Financing and investment income from external customers</v>
          </cell>
          <cell r="F196">
            <v>22316</v>
          </cell>
          <cell r="G196">
            <v>24520</v>
          </cell>
          <cell r="H196">
            <v>24350</v>
          </cell>
          <cell r="I196">
            <v>12226</v>
          </cell>
          <cell r="J196">
            <v>12226</v>
          </cell>
          <cell r="K196">
            <v>11441</v>
          </cell>
          <cell r="L196">
            <v>23667</v>
          </cell>
          <cell r="M196">
            <v>10929</v>
          </cell>
          <cell r="N196">
            <v>34596</v>
          </cell>
          <cell r="O196">
            <v>13154</v>
          </cell>
          <cell r="P196">
            <v>47750</v>
          </cell>
          <cell r="Q196">
            <v>13736</v>
          </cell>
          <cell r="R196">
            <v>13736</v>
          </cell>
          <cell r="S196">
            <v>16715</v>
          </cell>
          <cell r="T196">
            <v>30451</v>
          </cell>
          <cell r="U196">
            <v>21134</v>
          </cell>
          <cell r="V196">
            <v>51585</v>
          </cell>
          <cell r="W196">
            <v>23383</v>
          </cell>
          <cell r="X196">
            <v>74968</v>
          </cell>
          <cell r="Y196">
            <v>23302</v>
          </cell>
          <cell r="Z196">
            <v>23302</v>
          </cell>
          <cell r="AA196">
            <v>30673</v>
          </cell>
          <cell r="AB196">
            <v>53975</v>
          </cell>
          <cell r="AC196">
            <v>36590</v>
          </cell>
          <cell r="AD196">
            <v>90565</v>
          </cell>
          <cell r="AE196">
            <v>36410</v>
          </cell>
          <cell r="AF196">
            <v>126975</v>
          </cell>
          <cell r="AG196">
            <v>30388</v>
          </cell>
          <cell r="AH196">
            <v>30388</v>
          </cell>
          <cell r="AI196">
            <v>41089</v>
          </cell>
          <cell r="AJ196">
            <v>71477</v>
          </cell>
          <cell r="AK196">
            <v>49412</v>
          </cell>
          <cell r="AL196">
            <v>120889</v>
          </cell>
          <cell r="AM196">
            <v>52716</v>
          </cell>
          <cell r="AN196">
            <v>173605</v>
          </cell>
          <cell r="AO196">
            <v>50472</v>
          </cell>
          <cell r="AP196">
            <v>50472</v>
          </cell>
        </row>
        <row r="197">
          <cell r="C197">
            <v>17030</v>
          </cell>
          <cell r="D197" t="str">
            <v>Inter-segment operating income / (expense)</v>
          </cell>
          <cell r="E197" t="str">
            <v>Inter-segment operating income / (expense)</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row>
        <row r="198">
          <cell r="C198">
            <v>17040</v>
          </cell>
          <cell r="D198" t="str">
            <v>Gross financing and investment income</v>
          </cell>
          <cell r="E198" t="str">
            <v>Gross financing and investment income</v>
          </cell>
          <cell r="F198">
            <v>22316</v>
          </cell>
          <cell r="G198">
            <v>24520</v>
          </cell>
          <cell r="H198">
            <v>24350</v>
          </cell>
          <cell r="I198">
            <v>12226</v>
          </cell>
          <cell r="J198">
            <v>12226</v>
          </cell>
          <cell r="K198">
            <v>11441</v>
          </cell>
          <cell r="L198">
            <v>23667</v>
          </cell>
          <cell r="M198">
            <v>10929</v>
          </cell>
          <cell r="N198">
            <v>34596</v>
          </cell>
          <cell r="O198">
            <v>13154</v>
          </cell>
          <cell r="P198">
            <v>47750</v>
          </cell>
          <cell r="Q198">
            <v>13736</v>
          </cell>
          <cell r="R198">
            <v>13736</v>
          </cell>
          <cell r="S198">
            <v>16715</v>
          </cell>
          <cell r="T198">
            <v>30451</v>
          </cell>
          <cell r="U198">
            <v>21134</v>
          </cell>
          <cell r="V198">
            <v>51585</v>
          </cell>
          <cell r="W198">
            <v>23383</v>
          </cell>
          <cell r="X198">
            <v>74968</v>
          </cell>
          <cell r="Y198">
            <v>23302</v>
          </cell>
          <cell r="Z198">
            <v>23302</v>
          </cell>
          <cell r="AA198">
            <v>30673</v>
          </cell>
          <cell r="AB198">
            <v>53975</v>
          </cell>
          <cell r="AC198">
            <v>36590</v>
          </cell>
          <cell r="AD198">
            <v>90565</v>
          </cell>
          <cell r="AE198">
            <v>36410</v>
          </cell>
          <cell r="AF198">
            <v>126975</v>
          </cell>
          <cell r="AG198">
            <v>30388</v>
          </cell>
          <cell r="AH198">
            <v>30388</v>
          </cell>
          <cell r="AI198">
            <v>41089</v>
          </cell>
          <cell r="AJ198">
            <v>71477</v>
          </cell>
          <cell r="AK198">
            <v>49412</v>
          </cell>
          <cell r="AL198">
            <v>120889</v>
          </cell>
          <cell r="AM198">
            <v>52716</v>
          </cell>
          <cell r="AN198">
            <v>173605</v>
          </cell>
          <cell r="AO198">
            <v>50472</v>
          </cell>
          <cell r="AP198">
            <v>50472</v>
          </cell>
        </row>
        <row r="199">
          <cell r="C199">
            <v>17050</v>
          </cell>
          <cell r="D199" t="str">
            <v>Gross financing and investment return</v>
          </cell>
          <cell r="E199" t="str">
            <v>Gross financing and investment return</v>
          </cell>
          <cell r="F199">
            <v>0</v>
          </cell>
          <cell r="G199">
            <v>-8250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-219</v>
          </cell>
          <cell r="V199">
            <v>-219</v>
          </cell>
          <cell r="W199">
            <v>219</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row>
        <row r="200">
          <cell r="C200">
            <v>17060</v>
          </cell>
          <cell r="D200" t="str">
            <v>Net financing and investment income</v>
          </cell>
          <cell r="E200" t="str">
            <v>Net financing and investment income</v>
          </cell>
          <cell r="F200">
            <v>22316</v>
          </cell>
          <cell r="G200">
            <v>16270</v>
          </cell>
          <cell r="H200">
            <v>24350</v>
          </cell>
          <cell r="I200">
            <v>12226</v>
          </cell>
          <cell r="J200">
            <v>12226</v>
          </cell>
          <cell r="K200">
            <v>11441</v>
          </cell>
          <cell r="L200">
            <v>23667</v>
          </cell>
          <cell r="M200">
            <v>10929</v>
          </cell>
          <cell r="N200">
            <v>34596</v>
          </cell>
          <cell r="O200">
            <v>13154</v>
          </cell>
          <cell r="P200">
            <v>47750</v>
          </cell>
          <cell r="Q200">
            <v>13736</v>
          </cell>
          <cell r="R200">
            <v>13736</v>
          </cell>
          <cell r="S200">
            <v>16715</v>
          </cell>
          <cell r="T200">
            <v>30451</v>
          </cell>
          <cell r="U200">
            <v>20915</v>
          </cell>
          <cell r="V200">
            <v>51366</v>
          </cell>
          <cell r="W200">
            <v>23602</v>
          </cell>
          <cell r="X200">
            <v>74968</v>
          </cell>
          <cell r="Y200">
            <v>23302</v>
          </cell>
          <cell r="Z200">
            <v>23302</v>
          </cell>
          <cell r="AA200">
            <v>30673</v>
          </cell>
          <cell r="AB200">
            <v>53975</v>
          </cell>
          <cell r="AC200">
            <v>36590</v>
          </cell>
          <cell r="AD200">
            <v>90565</v>
          </cell>
          <cell r="AE200">
            <v>36410</v>
          </cell>
          <cell r="AF200">
            <v>126975</v>
          </cell>
          <cell r="AG200">
            <v>30388</v>
          </cell>
          <cell r="AH200">
            <v>30388</v>
          </cell>
          <cell r="AI200">
            <v>41089</v>
          </cell>
          <cell r="AJ200">
            <v>71477</v>
          </cell>
          <cell r="AK200">
            <v>49412</v>
          </cell>
          <cell r="AL200">
            <v>120889</v>
          </cell>
          <cell r="AM200">
            <v>52716</v>
          </cell>
          <cell r="AN200">
            <v>173605</v>
          </cell>
          <cell r="AO200">
            <v>50472</v>
          </cell>
          <cell r="AP200">
            <v>50472</v>
          </cell>
        </row>
        <row r="201">
          <cell r="C201">
            <v>17070</v>
          </cell>
          <cell r="D201" t="str">
            <v>Fee from banking services, net</v>
          </cell>
          <cell r="E201" t="str">
            <v>Fee from banking services, net</v>
          </cell>
          <cell r="F201">
            <v>327915</v>
          </cell>
          <cell r="G201">
            <v>398725</v>
          </cell>
          <cell r="H201">
            <v>397243</v>
          </cell>
          <cell r="I201">
            <v>93468</v>
          </cell>
          <cell r="J201">
            <v>93468</v>
          </cell>
          <cell r="K201">
            <v>107999</v>
          </cell>
          <cell r="L201">
            <v>201467</v>
          </cell>
          <cell r="M201">
            <v>197112</v>
          </cell>
          <cell r="N201">
            <v>398579</v>
          </cell>
          <cell r="O201">
            <v>273614</v>
          </cell>
          <cell r="P201">
            <v>672193</v>
          </cell>
          <cell r="Q201">
            <v>252433</v>
          </cell>
          <cell r="R201">
            <v>252433</v>
          </cell>
          <cell r="S201">
            <v>212618</v>
          </cell>
          <cell r="T201">
            <v>465051</v>
          </cell>
          <cell r="U201">
            <v>164518</v>
          </cell>
          <cell r="V201">
            <v>629569</v>
          </cell>
          <cell r="W201">
            <v>166191</v>
          </cell>
          <cell r="X201">
            <v>795760</v>
          </cell>
          <cell r="Y201">
            <v>219065</v>
          </cell>
          <cell r="Z201">
            <v>219065</v>
          </cell>
          <cell r="AA201">
            <v>165428</v>
          </cell>
          <cell r="AB201">
            <v>384493</v>
          </cell>
          <cell r="AC201">
            <v>140957</v>
          </cell>
          <cell r="AD201">
            <v>525450</v>
          </cell>
          <cell r="AE201">
            <v>158842</v>
          </cell>
          <cell r="AF201">
            <v>684292</v>
          </cell>
          <cell r="AG201">
            <v>137832</v>
          </cell>
          <cell r="AH201">
            <v>137832</v>
          </cell>
          <cell r="AI201">
            <v>135559</v>
          </cell>
          <cell r="AJ201">
            <v>273391</v>
          </cell>
          <cell r="AK201">
            <v>168320</v>
          </cell>
          <cell r="AL201">
            <v>441711</v>
          </cell>
          <cell r="AM201">
            <v>173201</v>
          </cell>
          <cell r="AN201">
            <v>614912</v>
          </cell>
          <cell r="AO201">
            <v>238528</v>
          </cell>
          <cell r="AP201">
            <v>238528</v>
          </cell>
        </row>
        <row r="202">
          <cell r="C202">
            <v>17080</v>
          </cell>
          <cell r="D202" t="str">
            <v>Exchange income, net</v>
          </cell>
          <cell r="E202" t="str">
            <v>Exchange income, net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row>
        <row r="203">
          <cell r="C203">
            <v>17090</v>
          </cell>
          <cell r="D203" t="str">
            <v>Other operating income, net</v>
          </cell>
          <cell r="E203" t="str">
            <v>Other operating income, net</v>
          </cell>
          <cell r="F203">
            <v>100021</v>
          </cell>
          <cell r="G203">
            <v>121977</v>
          </cell>
          <cell r="H203">
            <v>41785</v>
          </cell>
          <cell r="I203">
            <v>9184</v>
          </cell>
          <cell r="J203">
            <v>9184</v>
          </cell>
          <cell r="K203">
            <v>32861</v>
          </cell>
          <cell r="L203">
            <v>42045</v>
          </cell>
          <cell r="M203">
            <v>50674</v>
          </cell>
          <cell r="N203">
            <v>92719</v>
          </cell>
          <cell r="O203">
            <v>-7293</v>
          </cell>
          <cell r="P203">
            <v>85426</v>
          </cell>
          <cell r="Q203">
            <v>27702</v>
          </cell>
          <cell r="R203">
            <v>27702</v>
          </cell>
          <cell r="S203">
            <v>28915</v>
          </cell>
          <cell r="T203">
            <v>56617</v>
          </cell>
          <cell r="U203">
            <v>29201</v>
          </cell>
          <cell r="V203">
            <v>85818</v>
          </cell>
          <cell r="W203">
            <v>17590</v>
          </cell>
          <cell r="X203">
            <v>103408</v>
          </cell>
          <cell r="Y203">
            <v>17441</v>
          </cell>
          <cell r="Z203">
            <v>17441</v>
          </cell>
          <cell r="AA203">
            <v>98217</v>
          </cell>
          <cell r="AB203">
            <v>115658</v>
          </cell>
          <cell r="AC203">
            <v>42809</v>
          </cell>
          <cell r="AD203">
            <v>158467</v>
          </cell>
          <cell r="AE203">
            <v>54134</v>
          </cell>
          <cell r="AF203">
            <v>212601</v>
          </cell>
          <cell r="AG203">
            <v>139049</v>
          </cell>
          <cell r="AH203">
            <v>139049</v>
          </cell>
          <cell r="AI203">
            <v>158375</v>
          </cell>
          <cell r="AJ203">
            <v>297424</v>
          </cell>
          <cell r="AK203">
            <v>-42130</v>
          </cell>
          <cell r="AL203">
            <v>255294</v>
          </cell>
          <cell r="AM203">
            <v>94001</v>
          </cell>
          <cell r="AN203">
            <v>349295</v>
          </cell>
          <cell r="AO203">
            <v>67495</v>
          </cell>
          <cell r="AP203">
            <v>67495</v>
          </cell>
        </row>
        <row r="204">
          <cell r="C204">
            <v>17100</v>
          </cell>
          <cell r="D204" t="str">
            <v>Total operating income</v>
          </cell>
          <cell r="E204" t="str">
            <v>Total operating income</v>
          </cell>
          <cell r="F204">
            <v>450252</v>
          </cell>
          <cell r="G204">
            <v>536972</v>
          </cell>
          <cell r="H204">
            <v>463378</v>
          </cell>
          <cell r="I204">
            <v>114878</v>
          </cell>
          <cell r="J204">
            <v>114878</v>
          </cell>
          <cell r="K204">
            <v>152301</v>
          </cell>
          <cell r="L204">
            <v>267179</v>
          </cell>
          <cell r="M204">
            <v>258715</v>
          </cell>
          <cell r="N204">
            <v>525894</v>
          </cell>
          <cell r="O204">
            <v>279475</v>
          </cell>
          <cell r="P204">
            <v>805369</v>
          </cell>
          <cell r="Q204">
            <v>293871</v>
          </cell>
          <cell r="R204">
            <v>293871</v>
          </cell>
          <cell r="S204">
            <v>258248</v>
          </cell>
          <cell r="T204">
            <v>552119</v>
          </cell>
          <cell r="U204">
            <v>214634</v>
          </cell>
          <cell r="V204">
            <v>766753</v>
          </cell>
          <cell r="W204">
            <v>207383</v>
          </cell>
          <cell r="X204">
            <v>974136</v>
          </cell>
          <cell r="Y204">
            <v>259808</v>
          </cell>
          <cell r="Z204">
            <v>259808</v>
          </cell>
          <cell r="AA204">
            <v>294318</v>
          </cell>
          <cell r="AB204">
            <v>554126</v>
          </cell>
          <cell r="AC204">
            <v>220356</v>
          </cell>
          <cell r="AD204">
            <v>774482</v>
          </cell>
          <cell r="AE204">
            <v>249386</v>
          </cell>
          <cell r="AF204">
            <v>1023868</v>
          </cell>
          <cell r="AG204">
            <v>307269</v>
          </cell>
          <cell r="AH204">
            <v>307269</v>
          </cell>
          <cell r="AI204">
            <v>335023</v>
          </cell>
          <cell r="AJ204">
            <v>642292</v>
          </cell>
          <cell r="AK204">
            <v>175602</v>
          </cell>
          <cell r="AL204">
            <v>817894</v>
          </cell>
          <cell r="AM204">
            <v>319918</v>
          </cell>
          <cell r="AN204">
            <v>1137812</v>
          </cell>
          <cell r="AO204">
            <v>356495</v>
          </cell>
          <cell r="AP204">
            <v>356495</v>
          </cell>
        </row>
        <row r="205">
          <cell r="C205">
            <v>17110</v>
          </cell>
          <cell r="D205" t="str">
            <v>Depreciation and amortization</v>
          </cell>
          <cell r="E205" t="str">
            <v>Depreciation and amortization</v>
          </cell>
          <cell r="F205">
            <v>-5910</v>
          </cell>
          <cell r="G205">
            <v>-5769</v>
          </cell>
          <cell r="H205">
            <v>-6416</v>
          </cell>
          <cell r="I205">
            <v>-1966</v>
          </cell>
          <cell r="J205">
            <v>-1966</v>
          </cell>
          <cell r="K205">
            <v>-1919</v>
          </cell>
          <cell r="L205">
            <v>-3885</v>
          </cell>
          <cell r="M205">
            <v>-1294</v>
          </cell>
          <cell r="N205">
            <v>-5179</v>
          </cell>
          <cell r="O205">
            <v>-2114</v>
          </cell>
          <cell r="P205">
            <v>-7293</v>
          </cell>
          <cell r="Q205">
            <v>-2880</v>
          </cell>
          <cell r="R205">
            <v>-2880</v>
          </cell>
          <cell r="S205">
            <v>-2734</v>
          </cell>
          <cell r="T205">
            <v>-5614</v>
          </cell>
          <cell r="U205">
            <v>-2745</v>
          </cell>
          <cell r="V205">
            <v>-8359</v>
          </cell>
          <cell r="W205">
            <v>-2628</v>
          </cell>
          <cell r="X205">
            <v>-10987</v>
          </cell>
          <cell r="Y205">
            <v>-2556</v>
          </cell>
          <cell r="Z205">
            <v>-2556</v>
          </cell>
          <cell r="AA205">
            <v>-5116</v>
          </cell>
          <cell r="AB205">
            <v>-7672</v>
          </cell>
          <cell r="AC205">
            <v>-4303</v>
          </cell>
          <cell r="AD205">
            <v>-11975</v>
          </cell>
          <cell r="AE205">
            <v>-4447</v>
          </cell>
          <cell r="AF205">
            <v>-16422</v>
          </cell>
          <cell r="AG205">
            <v>-4828</v>
          </cell>
          <cell r="AH205">
            <v>-4828</v>
          </cell>
          <cell r="AI205">
            <v>-9349</v>
          </cell>
          <cell r="AJ205">
            <v>-14177</v>
          </cell>
          <cell r="AK205">
            <v>-7551</v>
          </cell>
          <cell r="AL205">
            <v>-21728</v>
          </cell>
          <cell r="AM205">
            <v>-8328</v>
          </cell>
          <cell r="AN205">
            <v>-30056</v>
          </cell>
          <cell r="AO205">
            <v>-5339</v>
          </cell>
          <cell r="AP205">
            <v>-5339</v>
          </cell>
        </row>
        <row r="206">
          <cell r="C206">
            <v>17120</v>
          </cell>
          <cell r="D206" t="str">
            <v>Impairment charge for financing and other financial assets, net</v>
          </cell>
          <cell r="E206" t="str">
            <v>Impairment charge for financing and other financial assets, net</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row>
        <row r="207">
          <cell r="C207">
            <v>17130</v>
          </cell>
          <cell r="D207" t="str">
            <v>Other operating expenses</v>
          </cell>
          <cell r="E207" t="str">
            <v>Other operating expenses</v>
          </cell>
          <cell r="F207">
            <v>-130880</v>
          </cell>
          <cell r="G207">
            <v>-141908</v>
          </cell>
          <cell r="H207">
            <v>-146065</v>
          </cell>
          <cell r="I207">
            <v>-34987</v>
          </cell>
          <cell r="J207">
            <v>-34987</v>
          </cell>
          <cell r="K207">
            <v>-33899</v>
          </cell>
          <cell r="L207">
            <v>-68886</v>
          </cell>
          <cell r="M207">
            <v>-38086</v>
          </cell>
          <cell r="N207">
            <v>-106972</v>
          </cell>
          <cell r="O207">
            <v>-43562</v>
          </cell>
          <cell r="P207">
            <v>-150534</v>
          </cell>
          <cell r="Q207">
            <v>-38801</v>
          </cell>
          <cell r="R207">
            <v>-38801</v>
          </cell>
          <cell r="S207">
            <v>-38943</v>
          </cell>
          <cell r="T207">
            <v>-77744</v>
          </cell>
          <cell r="U207">
            <v>-85913</v>
          </cell>
          <cell r="V207">
            <v>-163657</v>
          </cell>
          <cell r="W207">
            <v>-130202</v>
          </cell>
          <cell r="X207">
            <v>-293859</v>
          </cell>
          <cell r="Y207">
            <v>-54911</v>
          </cell>
          <cell r="Z207">
            <v>-54911</v>
          </cell>
          <cell r="AA207">
            <v>-87643</v>
          </cell>
          <cell r="AB207">
            <v>-142554</v>
          </cell>
          <cell r="AC207">
            <v>-132825</v>
          </cell>
          <cell r="AD207">
            <v>-275379</v>
          </cell>
          <cell r="AE207">
            <v>66667</v>
          </cell>
          <cell r="AF207">
            <v>-208712</v>
          </cell>
          <cell r="AG207">
            <v>-47646</v>
          </cell>
          <cell r="AH207">
            <v>-47646</v>
          </cell>
          <cell r="AI207">
            <v>-114044</v>
          </cell>
          <cell r="AJ207">
            <v>-161690</v>
          </cell>
          <cell r="AK207">
            <v>37622</v>
          </cell>
          <cell r="AL207">
            <v>-124068</v>
          </cell>
          <cell r="AM207">
            <v>-20005</v>
          </cell>
          <cell r="AN207">
            <v>-144073</v>
          </cell>
          <cell r="AO207">
            <v>-10274</v>
          </cell>
          <cell r="AP207">
            <v>-10274</v>
          </cell>
        </row>
        <row r="208">
          <cell r="C208">
            <v>17140</v>
          </cell>
          <cell r="D208" t="str">
            <v>Total operating expenses</v>
          </cell>
          <cell r="E208" t="str">
            <v>Total operating expenses</v>
          </cell>
          <cell r="F208">
            <v>-136790</v>
          </cell>
          <cell r="G208">
            <v>-147677</v>
          </cell>
          <cell r="H208">
            <v>-152481</v>
          </cell>
          <cell r="I208">
            <v>-36953</v>
          </cell>
          <cell r="J208">
            <v>-36953</v>
          </cell>
          <cell r="K208">
            <v>-35818</v>
          </cell>
          <cell r="L208">
            <v>-72771</v>
          </cell>
          <cell r="M208">
            <v>-39380</v>
          </cell>
          <cell r="N208">
            <v>-112151</v>
          </cell>
          <cell r="O208">
            <v>-45676</v>
          </cell>
          <cell r="P208">
            <v>-157827</v>
          </cell>
          <cell r="Q208">
            <v>-41681</v>
          </cell>
          <cell r="R208">
            <v>-41681</v>
          </cell>
          <cell r="S208">
            <v>-41677</v>
          </cell>
          <cell r="T208">
            <v>-83358</v>
          </cell>
          <cell r="U208">
            <v>-88658</v>
          </cell>
          <cell r="V208">
            <v>-172016</v>
          </cell>
          <cell r="W208">
            <v>-132830</v>
          </cell>
          <cell r="X208">
            <v>-304846</v>
          </cell>
          <cell r="Y208">
            <v>-57467</v>
          </cell>
          <cell r="Z208">
            <v>-57467</v>
          </cell>
          <cell r="AA208">
            <v>-92759</v>
          </cell>
          <cell r="AB208">
            <v>-150226</v>
          </cell>
          <cell r="AC208">
            <v>-137128</v>
          </cell>
          <cell r="AD208">
            <v>-287354</v>
          </cell>
          <cell r="AE208">
            <v>62220</v>
          </cell>
          <cell r="AF208">
            <v>-225134</v>
          </cell>
          <cell r="AG208">
            <v>-52474</v>
          </cell>
          <cell r="AH208">
            <v>-52474</v>
          </cell>
          <cell r="AI208">
            <v>-123393</v>
          </cell>
          <cell r="AJ208">
            <v>-175867</v>
          </cell>
          <cell r="AK208">
            <v>30071</v>
          </cell>
          <cell r="AL208">
            <v>-145796</v>
          </cell>
          <cell r="AM208">
            <v>-28333</v>
          </cell>
          <cell r="AN208">
            <v>-174129</v>
          </cell>
          <cell r="AO208">
            <v>-15613</v>
          </cell>
          <cell r="AP208">
            <v>-15613</v>
          </cell>
        </row>
        <row r="209">
          <cell r="C209">
            <v>17150</v>
          </cell>
          <cell r="D209" t="str">
            <v>Income before Zakat</v>
          </cell>
          <cell r="E209" t="str">
            <v>Income before Zakat</v>
          </cell>
          <cell r="F209">
            <v>313462</v>
          </cell>
          <cell r="G209">
            <v>389295</v>
          </cell>
          <cell r="H209">
            <v>310897</v>
          </cell>
          <cell r="I209">
            <v>77925</v>
          </cell>
          <cell r="J209">
            <v>77925</v>
          </cell>
          <cell r="K209">
            <v>116483</v>
          </cell>
          <cell r="L209">
            <v>194408</v>
          </cell>
          <cell r="M209">
            <v>219335</v>
          </cell>
          <cell r="N209">
            <v>413743</v>
          </cell>
          <cell r="O209">
            <v>233799</v>
          </cell>
          <cell r="P209">
            <v>647542</v>
          </cell>
          <cell r="Q209">
            <v>252190</v>
          </cell>
          <cell r="R209">
            <v>252190</v>
          </cell>
          <cell r="S209">
            <v>216571</v>
          </cell>
          <cell r="T209">
            <v>468761</v>
          </cell>
          <cell r="U209">
            <v>125976</v>
          </cell>
          <cell r="V209">
            <v>594737</v>
          </cell>
          <cell r="W209">
            <v>74553</v>
          </cell>
          <cell r="X209">
            <v>669290</v>
          </cell>
          <cell r="Y209">
            <v>202341</v>
          </cell>
          <cell r="Z209">
            <v>202341</v>
          </cell>
          <cell r="AA209">
            <v>201559</v>
          </cell>
          <cell r="AB209">
            <v>403900</v>
          </cell>
          <cell r="AC209">
            <v>83228</v>
          </cell>
          <cell r="AD209">
            <v>487128</v>
          </cell>
          <cell r="AE209">
            <v>311606</v>
          </cell>
          <cell r="AF209">
            <v>798734</v>
          </cell>
          <cell r="AG209">
            <v>254795</v>
          </cell>
          <cell r="AH209">
            <v>254795</v>
          </cell>
          <cell r="AI209">
            <v>211630</v>
          </cell>
          <cell r="AJ209">
            <v>466425</v>
          </cell>
          <cell r="AK209">
            <v>205673</v>
          </cell>
          <cell r="AL209">
            <v>672098</v>
          </cell>
          <cell r="AM209">
            <v>291585</v>
          </cell>
          <cell r="AN209">
            <v>963683</v>
          </cell>
          <cell r="AO209">
            <v>340882</v>
          </cell>
          <cell r="AP209">
            <v>340882</v>
          </cell>
        </row>
        <row r="210">
          <cell r="C210">
            <v>18000</v>
          </cell>
          <cell r="D210" t="str">
            <v>Credit risk</v>
          </cell>
          <cell r="E210" t="str">
            <v>Credit risk</v>
          </cell>
          <cell r="F210">
            <v>219687988</v>
          </cell>
          <cell r="G210">
            <v>222309112</v>
          </cell>
          <cell r="H210">
            <v>234299968</v>
          </cell>
          <cell r="I210">
            <v>242340965</v>
          </cell>
          <cell r="J210">
            <v>242340965</v>
          </cell>
          <cell r="K210">
            <v>250005306</v>
          </cell>
          <cell r="L210">
            <v>250005306</v>
          </cell>
          <cell r="M210">
            <v>262473705</v>
          </cell>
          <cell r="N210">
            <v>262473705</v>
          </cell>
          <cell r="O210">
            <v>280373990</v>
          </cell>
          <cell r="P210">
            <v>280373990</v>
          </cell>
          <cell r="Q210">
            <v>310296074</v>
          </cell>
          <cell r="R210">
            <v>310296074</v>
          </cell>
          <cell r="S210">
            <v>334060240</v>
          </cell>
          <cell r="T210">
            <v>334060240</v>
          </cell>
          <cell r="U210">
            <v>358812817</v>
          </cell>
          <cell r="V210">
            <v>358812817</v>
          </cell>
          <cell r="W210">
            <v>385415205</v>
          </cell>
          <cell r="X210">
            <v>385415205</v>
          </cell>
          <cell r="Y210">
            <v>406102246</v>
          </cell>
          <cell r="Z210">
            <v>406102246</v>
          </cell>
          <cell r="AA210">
            <v>430666348</v>
          </cell>
          <cell r="AB210">
            <v>430666348</v>
          </cell>
          <cell r="AC210">
            <v>440336050</v>
          </cell>
          <cell r="AD210">
            <v>440336050</v>
          </cell>
          <cell r="AE210">
            <v>454047013</v>
          </cell>
          <cell r="AF210">
            <v>454047013</v>
          </cell>
          <cell r="AG210">
            <v>460102122</v>
          </cell>
          <cell r="AH210">
            <v>460102122</v>
          </cell>
          <cell r="AI210">
            <v>459950848</v>
          </cell>
          <cell r="AJ210">
            <v>459950848</v>
          </cell>
          <cell r="AK210">
            <v>473338645.71250069</v>
          </cell>
          <cell r="AL210">
            <v>473338645.71250069</v>
          </cell>
          <cell r="AM210">
            <v>471038148</v>
          </cell>
          <cell r="AN210">
            <v>471038148</v>
          </cell>
          <cell r="AO210">
            <v>493817136</v>
          </cell>
          <cell r="AP210">
            <v>493817136</v>
          </cell>
        </row>
        <row r="211">
          <cell r="C211">
            <v>18010</v>
          </cell>
          <cell r="D211" t="str">
            <v>Operational risk</v>
          </cell>
          <cell r="E211" t="str">
            <v>Operational risk</v>
          </cell>
          <cell r="F211">
            <v>26832383</v>
          </cell>
          <cell r="G211">
            <v>28094351</v>
          </cell>
          <cell r="H211">
            <v>30784119</v>
          </cell>
          <cell r="I211">
            <v>30784119</v>
          </cell>
          <cell r="J211">
            <v>30784119</v>
          </cell>
          <cell r="K211">
            <v>30784119</v>
          </cell>
          <cell r="L211">
            <v>30784119</v>
          </cell>
          <cell r="M211">
            <v>30784119</v>
          </cell>
          <cell r="N211">
            <v>30784119</v>
          </cell>
          <cell r="O211">
            <v>33318660</v>
          </cell>
          <cell r="P211">
            <v>33318660</v>
          </cell>
          <cell r="Q211">
            <v>33318660</v>
          </cell>
          <cell r="R211">
            <v>33318660</v>
          </cell>
          <cell r="S211">
            <v>33318660</v>
          </cell>
          <cell r="T211">
            <v>33318660</v>
          </cell>
          <cell r="U211">
            <v>33318660</v>
          </cell>
          <cell r="V211">
            <v>33318660</v>
          </cell>
          <cell r="W211">
            <v>37798847</v>
          </cell>
          <cell r="X211">
            <v>37798847</v>
          </cell>
          <cell r="Y211">
            <v>37798847</v>
          </cell>
          <cell r="Z211">
            <v>37798847</v>
          </cell>
          <cell r="AA211">
            <v>37798847</v>
          </cell>
          <cell r="AB211">
            <v>37798847</v>
          </cell>
          <cell r="AC211">
            <v>37798847</v>
          </cell>
          <cell r="AD211">
            <v>37798847</v>
          </cell>
          <cell r="AE211">
            <v>42282263</v>
          </cell>
          <cell r="AF211">
            <v>42282263</v>
          </cell>
          <cell r="AG211">
            <v>38443216</v>
          </cell>
          <cell r="AH211">
            <v>38443216</v>
          </cell>
          <cell r="AI211">
            <v>38443216</v>
          </cell>
          <cell r="AJ211">
            <v>38443216</v>
          </cell>
          <cell r="AK211">
            <v>38443216.115701482</v>
          </cell>
          <cell r="AL211">
            <v>38443216.115701482</v>
          </cell>
          <cell r="AM211">
            <v>38443216</v>
          </cell>
          <cell r="AN211">
            <v>38443216</v>
          </cell>
          <cell r="AO211">
            <v>47008909</v>
          </cell>
          <cell r="AP211">
            <v>47008909</v>
          </cell>
        </row>
        <row r="212">
          <cell r="C212">
            <v>18020</v>
          </cell>
          <cell r="D212" t="str">
            <v>Market risk</v>
          </cell>
          <cell r="E212" t="str">
            <v>Market risk</v>
          </cell>
          <cell r="F212">
            <v>4594750</v>
          </cell>
          <cell r="G212">
            <v>4102847</v>
          </cell>
          <cell r="H212">
            <v>7236637</v>
          </cell>
          <cell r="I212">
            <v>9298527</v>
          </cell>
          <cell r="J212">
            <v>9298527</v>
          </cell>
          <cell r="K212">
            <v>8447972</v>
          </cell>
          <cell r="L212">
            <v>8447972</v>
          </cell>
          <cell r="M212">
            <v>8405941</v>
          </cell>
          <cell r="N212">
            <v>8405941</v>
          </cell>
          <cell r="O212">
            <v>9316353</v>
          </cell>
          <cell r="P212">
            <v>9316353</v>
          </cell>
          <cell r="Q212">
            <v>9883537</v>
          </cell>
          <cell r="R212">
            <v>9883537</v>
          </cell>
          <cell r="S212">
            <v>3447195</v>
          </cell>
          <cell r="T212">
            <v>3447195</v>
          </cell>
          <cell r="U212">
            <v>3634079</v>
          </cell>
          <cell r="V212">
            <v>3634079</v>
          </cell>
          <cell r="W212">
            <v>2414738</v>
          </cell>
          <cell r="X212">
            <v>2414738</v>
          </cell>
          <cell r="Y212">
            <v>2798763</v>
          </cell>
          <cell r="Z212">
            <v>2798763</v>
          </cell>
          <cell r="AA212">
            <v>2671508</v>
          </cell>
          <cell r="AB212">
            <v>2671508</v>
          </cell>
          <cell r="AC212">
            <v>1089685</v>
          </cell>
          <cell r="AD212">
            <v>1089685</v>
          </cell>
          <cell r="AE212">
            <v>1643421</v>
          </cell>
          <cell r="AF212">
            <v>1643421</v>
          </cell>
          <cell r="AG212">
            <v>6438486</v>
          </cell>
          <cell r="AH212">
            <v>6438486</v>
          </cell>
          <cell r="AI212">
            <v>5123439</v>
          </cell>
          <cell r="AJ212">
            <v>5123439</v>
          </cell>
          <cell r="AK212">
            <v>7600101</v>
          </cell>
          <cell r="AL212">
            <v>7600101</v>
          </cell>
          <cell r="AM212">
            <v>10848214</v>
          </cell>
          <cell r="AN212">
            <v>10848214</v>
          </cell>
          <cell r="AO212">
            <v>8214841</v>
          </cell>
          <cell r="AP212">
            <v>8214841</v>
          </cell>
        </row>
        <row r="213">
          <cell r="C213">
            <v>18030</v>
          </cell>
          <cell r="D213" t="str">
            <v>Risk weighted assets</v>
          </cell>
          <cell r="E213" t="str">
            <v>Risk weighted assets</v>
          </cell>
          <cell r="F213">
            <v>251115121</v>
          </cell>
          <cell r="G213">
            <v>254506310</v>
          </cell>
          <cell r="H213">
            <v>272320724</v>
          </cell>
          <cell r="I213">
            <v>282423611</v>
          </cell>
          <cell r="J213">
            <v>282423611</v>
          </cell>
          <cell r="K213">
            <v>289237397</v>
          </cell>
          <cell r="L213">
            <v>289237397</v>
          </cell>
          <cell r="M213">
            <v>301663765</v>
          </cell>
          <cell r="N213">
            <v>301663765</v>
          </cell>
          <cell r="O213">
            <v>323009003</v>
          </cell>
          <cell r="P213">
            <v>323009003</v>
          </cell>
          <cell r="Q213">
            <v>353498271</v>
          </cell>
          <cell r="R213">
            <v>353498271</v>
          </cell>
          <cell r="S213">
            <v>370826095</v>
          </cell>
          <cell r="T213">
            <v>370826095</v>
          </cell>
          <cell r="U213">
            <v>395765556</v>
          </cell>
          <cell r="V213">
            <v>395765556</v>
          </cell>
          <cell r="W213">
            <v>425628790</v>
          </cell>
          <cell r="X213">
            <v>425628790</v>
          </cell>
          <cell r="Y213">
            <v>446699856</v>
          </cell>
          <cell r="Z213">
            <v>446699856</v>
          </cell>
          <cell r="AA213">
            <v>471136703</v>
          </cell>
          <cell r="AB213">
            <v>471136703</v>
          </cell>
          <cell r="AC213">
            <v>479224582</v>
          </cell>
          <cell r="AD213">
            <v>479224582</v>
          </cell>
          <cell r="AE213">
            <v>497972697</v>
          </cell>
          <cell r="AF213">
            <v>497972697</v>
          </cell>
          <cell r="AG213">
            <v>504983824</v>
          </cell>
          <cell r="AH213">
            <v>504983824</v>
          </cell>
          <cell r="AI213">
            <v>503517503</v>
          </cell>
          <cell r="AJ213">
            <v>503517503</v>
          </cell>
          <cell r="AK213">
            <v>519381962.82820219</v>
          </cell>
          <cell r="AL213">
            <v>519381962.82820219</v>
          </cell>
          <cell r="AM213">
            <v>520329578</v>
          </cell>
          <cell r="AN213">
            <v>520329578</v>
          </cell>
          <cell r="AO213">
            <v>549040886</v>
          </cell>
          <cell r="AP213">
            <v>549040886</v>
          </cell>
        </row>
        <row r="214">
          <cell r="C214">
            <v>18040</v>
          </cell>
          <cell r="D214" t="str">
            <v>Common equity tier 1 Capital (CET1)</v>
          </cell>
          <cell r="E214" t="str">
            <v>Common equity tier 1 Capital (CET1)</v>
          </cell>
          <cell r="F214">
            <v>55750918</v>
          </cell>
          <cell r="G214">
            <v>48305866</v>
          </cell>
          <cell r="H214">
            <v>51191657</v>
          </cell>
          <cell r="I214">
            <v>49586742</v>
          </cell>
          <cell r="J214">
            <v>49586742</v>
          </cell>
          <cell r="K214">
            <v>51930026</v>
          </cell>
          <cell r="L214">
            <v>51930026</v>
          </cell>
          <cell r="M214">
            <v>54919002</v>
          </cell>
          <cell r="N214">
            <v>54919002</v>
          </cell>
          <cell r="O214">
            <v>58118518</v>
          </cell>
          <cell r="P214">
            <v>58118518</v>
          </cell>
          <cell r="Q214">
            <v>59222145</v>
          </cell>
          <cell r="R214">
            <v>59222145</v>
          </cell>
          <cell r="S214">
            <v>62552759</v>
          </cell>
          <cell r="T214">
            <v>62552759</v>
          </cell>
          <cell r="U214">
            <v>66519221</v>
          </cell>
          <cell r="V214">
            <v>66519221</v>
          </cell>
          <cell r="W214">
            <v>69646141</v>
          </cell>
          <cell r="X214">
            <v>69646141</v>
          </cell>
          <cell r="Y214">
            <v>74237991</v>
          </cell>
          <cell r="Z214">
            <v>74237991</v>
          </cell>
          <cell r="AA214">
            <v>77208915</v>
          </cell>
          <cell r="AB214">
            <v>77208915</v>
          </cell>
          <cell r="AC214">
            <v>81020376</v>
          </cell>
          <cell r="AD214">
            <v>81020376</v>
          </cell>
          <cell r="AE214">
            <v>84432280</v>
          </cell>
          <cell r="AF214">
            <v>84432280</v>
          </cell>
          <cell r="AG214">
            <v>83136321</v>
          </cell>
          <cell r="AH214">
            <v>83136321</v>
          </cell>
          <cell r="AI214">
            <v>86819804</v>
          </cell>
          <cell r="AJ214">
            <v>86819804</v>
          </cell>
          <cell r="AK214">
            <v>85494379</v>
          </cell>
          <cell r="AL214">
            <v>85494379</v>
          </cell>
          <cell r="AM214">
            <v>89651971</v>
          </cell>
          <cell r="AN214">
            <v>89651971</v>
          </cell>
          <cell r="AO214">
            <v>88772618</v>
          </cell>
          <cell r="AP214">
            <v>88772618</v>
          </cell>
        </row>
        <row r="215">
          <cell r="C215">
            <v>18050</v>
          </cell>
          <cell r="D215" t="str">
            <v>Additional tier 1 capital (AT1)</v>
          </cell>
          <cell r="E215" t="str">
            <v>Additional tier 1 capital (AT1)</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6500000</v>
          </cell>
          <cell r="Z215">
            <v>6500000</v>
          </cell>
          <cell r="AA215">
            <v>6500000</v>
          </cell>
          <cell r="AB215">
            <v>6500000</v>
          </cell>
          <cell r="AC215">
            <v>6500000</v>
          </cell>
          <cell r="AD215">
            <v>6500000</v>
          </cell>
          <cell r="AE215">
            <v>16500000</v>
          </cell>
          <cell r="AF215">
            <v>16500000</v>
          </cell>
          <cell r="AG215">
            <v>16500000</v>
          </cell>
          <cell r="AH215">
            <v>16500000</v>
          </cell>
          <cell r="AI215">
            <v>16500000</v>
          </cell>
          <cell r="AJ215">
            <v>16500000</v>
          </cell>
          <cell r="AK215">
            <v>16500000</v>
          </cell>
          <cell r="AL215">
            <v>16500000</v>
          </cell>
          <cell r="AM215">
            <v>16500000</v>
          </cell>
          <cell r="AN215">
            <v>16500000</v>
          </cell>
          <cell r="AO215">
            <v>16500000</v>
          </cell>
          <cell r="AP215">
            <v>16500000</v>
          </cell>
        </row>
        <row r="216">
          <cell r="C216">
            <v>18060</v>
          </cell>
          <cell r="D216" t="str">
            <v>Total tier 1 capital (T1)</v>
          </cell>
          <cell r="E216" t="str">
            <v>Total tier 1 capital (T1)</v>
          </cell>
          <cell r="F216">
            <v>55750918</v>
          </cell>
          <cell r="G216">
            <v>48305866</v>
          </cell>
          <cell r="H216">
            <v>51191657</v>
          </cell>
          <cell r="I216">
            <v>49586742</v>
          </cell>
          <cell r="J216">
            <v>49586742</v>
          </cell>
          <cell r="K216">
            <v>51930026</v>
          </cell>
          <cell r="L216">
            <v>51930026</v>
          </cell>
          <cell r="M216">
            <v>54919002</v>
          </cell>
          <cell r="N216">
            <v>54919002</v>
          </cell>
          <cell r="O216">
            <v>58118518</v>
          </cell>
          <cell r="P216">
            <v>58118518</v>
          </cell>
          <cell r="Q216">
            <v>59222145</v>
          </cell>
          <cell r="R216">
            <v>59222145</v>
          </cell>
          <cell r="S216">
            <v>62552759</v>
          </cell>
          <cell r="T216">
            <v>62552759</v>
          </cell>
          <cell r="U216">
            <v>66519221</v>
          </cell>
          <cell r="V216">
            <v>66519221</v>
          </cell>
          <cell r="W216">
            <v>69646141</v>
          </cell>
          <cell r="X216">
            <v>69646141</v>
          </cell>
          <cell r="Y216">
            <v>80737991</v>
          </cell>
          <cell r="Z216">
            <v>80737991</v>
          </cell>
          <cell r="AA216">
            <v>83708915</v>
          </cell>
          <cell r="AB216">
            <v>83708915</v>
          </cell>
          <cell r="AC216">
            <v>87520376</v>
          </cell>
          <cell r="AD216">
            <v>87520376</v>
          </cell>
          <cell r="AE216">
            <v>100932280</v>
          </cell>
          <cell r="AF216">
            <v>100932280</v>
          </cell>
          <cell r="AG216">
            <v>99636321</v>
          </cell>
          <cell r="AH216">
            <v>99636321</v>
          </cell>
          <cell r="AI216">
            <v>103319804</v>
          </cell>
          <cell r="AJ216">
            <v>103319804</v>
          </cell>
          <cell r="AK216">
            <v>101994379</v>
          </cell>
          <cell r="AL216">
            <v>101994379</v>
          </cell>
          <cell r="AM216">
            <v>106151971</v>
          </cell>
          <cell r="AN216">
            <v>106151971</v>
          </cell>
          <cell r="AO216">
            <v>105272618</v>
          </cell>
          <cell r="AP216">
            <v>105272618</v>
          </cell>
        </row>
        <row r="217">
          <cell r="C217">
            <v>18070</v>
          </cell>
          <cell r="D217" t="str">
            <v>Tier 2 capital (T2)</v>
          </cell>
          <cell r="E217" t="str">
            <v>Tier 2 capital (T2)</v>
          </cell>
          <cell r="F217">
            <v>2746100</v>
          </cell>
          <cell r="G217">
            <v>2778864</v>
          </cell>
          <cell r="H217">
            <v>2928750</v>
          </cell>
          <cell r="I217">
            <v>3029262</v>
          </cell>
          <cell r="J217">
            <v>3029262</v>
          </cell>
          <cell r="K217">
            <v>3122725</v>
          </cell>
          <cell r="L217">
            <v>3122725</v>
          </cell>
          <cell r="M217">
            <v>3280921</v>
          </cell>
          <cell r="N217">
            <v>3280921</v>
          </cell>
          <cell r="O217">
            <v>3504675</v>
          </cell>
          <cell r="P217">
            <v>3504675</v>
          </cell>
          <cell r="Q217">
            <v>3878701</v>
          </cell>
          <cell r="R217">
            <v>3878701</v>
          </cell>
          <cell r="S217">
            <v>4175753</v>
          </cell>
          <cell r="T217">
            <v>4175753</v>
          </cell>
          <cell r="U217">
            <v>4485160</v>
          </cell>
          <cell r="V217">
            <v>4485160</v>
          </cell>
          <cell r="W217">
            <v>4817690</v>
          </cell>
          <cell r="X217">
            <v>4817690</v>
          </cell>
          <cell r="Y217">
            <v>5076278</v>
          </cell>
          <cell r="Z217">
            <v>5076278</v>
          </cell>
          <cell r="AA217">
            <v>5383329</v>
          </cell>
          <cell r="AB217">
            <v>5383329</v>
          </cell>
          <cell r="AC217">
            <v>5504201</v>
          </cell>
          <cell r="AD217">
            <v>5504201</v>
          </cell>
          <cell r="AE217">
            <v>5675588</v>
          </cell>
          <cell r="AF217">
            <v>5675588</v>
          </cell>
          <cell r="AG217">
            <v>5735087</v>
          </cell>
          <cell r="AH217">
            <v>5735087</v>
          </cell>
          <cell r="AI217">
            <v>5722149</v>
          </cell>
          <cell r="AJ217">
            <v>5722149</v>
          </cell>
          <cell r="AK217">
            <v>5870501.308906259</v>
          </cell>
          <cell r="AL217">
            <v>5870501.308906259</v>
          </cell>
          <cell r="AM217">
            <v>5846939</v>
          </cell>
          <cell r="AN217">
            <v>5846939</v>
          </cell>
          <cell r="AO217">
            <v>5645626</v>
          </cell>
          <cell r="AP217">
            <v>5645626</v>
          </cell>
        </row>
        <row r="218">
          <cell r="C218">
            <v>18080</v>
          </cell>
          <cell r="D218" t="str">
            <v>Total capital</v>
          </cell>
          <cell r="E218" t="str">
            <v>Total capital</v>
          </cell>
          <cell r="F218">
            <v>58497018</v>
          </cell>
          <cell r="G218">
            <v>51084730</v>
          </cell>
          <cell r="H218">
            <v>54120407</v>
          </cell>
          <cell r="I218">
            <v>52616004</v>
          </cell>
          <cell r="J218">
            <v>52616004</v>
          </cell>
          <cell r="K218">
            <v>55052751</v>
          </cell>
          <cell r="L218">
            <v>55052751</v>
          </cell>
          <cell r="M218">
            <v>58199923</v>
          </cell>
          <cell r="N218">
            <v>58199923</v>
          </cell>
          <cell r="O218">
            <v>61623193</v>
          </cell>
          <cell r="P218">
            <v>61623193</v>
          </cell>
          <cell r="Q218">
            <v>63100846</v>
          </cell>
          <cell r="R218">
            <v>63100846</v>
          </cell>
          <cell r="S218">
            <v>66728512</v>
          </cell>
          <cell r="T218">
            <v>66728512</v>
          </cell>
          <cell r="U218">
            <v>71004381</v>
          </cell>
          <cell r="V218">
            <v>71004381</v>
          </cell>
          <cell r="W218">
            <v>74463831</v>
          </cell>
          <cell r="X218">
            <v>74463831</v>
          </cell>
          <cell r="Y218">
            <v>85814269</v>
          </cell>
          <cell r="Z218">
            <v>85814269</v>
          </cell>
          <cell r="AA218">
            <v>89092244</v>
          </cell>
          <cell r="AB218">
            <v>89092244</v>
          </cell>
          <cell r="AC218">
            <v>93024577</v>
          </cell>
          <cell r="AD218">
            <v>93024577</v>
          </cell>
          <cell r="AE218">
            <v>106607868</v>
          </cell>
          <cell r="AF218">
            <v>106607868</v>
          </cell>
          <cell r="AG218">
            <v>105371408</v>
          </cell>
          <cell r="AH218">
            <v>105371408</v>
          </cell>
          <cell r="AI218">
            <v>109041953</v>
          </cell>
          <cell r="AJ218">
            <v>109041953</v>
          </cell>
          <cell r="AK218">
            <v>107864880.30890626</v>
          </cell>
          <cell r="AL218">
            <v>107864880.30890626</v>
          </cell>
          <cell r="AM218">
            <v>111998910</v>
          </cell>
          <cell r="AN218">
            <v>111998910</v>
          </cell>
          <cell r="AO218">
            <v>110918244</v>
          </cell>
          <cell r="AP218">
            <v>110918244</v>
          </cell>
        </row>
        <row r="219">
          <cell r="C219">
            <v>18090</v>
          </cell>
          <cell r="D219" t="str">
            <v>CET1 ratio</v>
          </cell>
          <cell r="E219" t="str">
            <v>CET1 ratio</v>
          </cell>
          <cell r="F219">
            <v>0.22201338484909477</v>
          </cell>
          <cell r="G219">
            <v>0.18980223319413966</v>
          </cell>
          <cell r="H219">
            <v>0.18798296452825236</v>
          </cell>
          <cell r="I219">
            <v>0.17557576657427554</v>
          </cell>
          <cell r="J219">
            <v>0.17557576657427554</v>
          </cell>
          <cell r="K219">
            <v>0.17954118844459108</v>
          </cell>
          <cell r="L219">
            <v>0.17954118844459108</v>
          </cell>
          <cell r="M219">
            <v>0.1820536914667229</v>
          </cell>
          <cell r="N219">
            <v>0.1820536914667229</v>
          </cell>
          <cell r="O219">
            <v>0.17992847710192153</v>
          </cell>
          <cell r="P219">
            <v>0.17992847710192153</v>
          </cell>
          <cell r="Q219">
            <v>0.1675316397799298</v>
          </cell>
          <cell r="R219">
            <v>0.1675316397799298</v>
          </cell>
          <cell r="S219">
            <v>0.16868488988079439</v>
          </cell>
          <cell r="T219">
            <v>0.16868488988079439</v>
          </cell>
          <cell r="U219">
            <v>0.16807733768524313</v>
          </cell>
          <cell r="V219">
            <v>0.16807733768524313</v>
          </cell>
          <cell r="W219">
            <v>0.16363117964835039</v>
          </cell>
          <cell r="X219">
            <v>0.16363117964835039</v>
          </cell>
          <cell r="Y219">
            <v>0.1661921086448705</v>
          </cell>
          <cell r="Z219">
            <v>0.1661921086448705</v>
          </cell>
          <cell r="AA219">
            <v>0.16387794563311703</v>
          </cell>
          <cell r="AB219">
            <v>0.16387794563311703</v>
          </cell>
          <cell r="AC219">
            <v>0.16906556767574163</v>
          </cell>
          <cell r="AD219">
            <v>0.16906556767574163</v>
          </cell>
          <cell r="AE219">
            <v>0.16955202666462654</v>
          </cell>
          <cell r="AF219">
            <v>0.16955202666462654</v>
          </cell>
          <cell r="AG219">
            <v>0.1646316516467268</v>
          </cell>
          <cell r="AH219">
            <v>0.1646316516467268</v>
          </cell>
          <cell r="AI219">
            <v>0.17242658593339902</v>
          </cell>
          <cell r="AJ219">
            <v>0.17242658593339902</v>
          </cell>
          <cell r="AK219">
            <v>0.16460790924362401</v>
          </cell>
          <cell r="AL219">
            <v>0.16460790924362401</v>
          </cell>
          <cell r="AM219">
            <v>0.17229843312885817</v>
          </cell>
          <cell r="AN219">
            <v>0.17229843312885817</v>
          </cell>
          <cell r="AO219">
            <v>0.16168671635139392</v>
          </cell>
          <cell r="AP219">
            <v>0.16168671635139392</v>
          </cell>
        </row>
        <row r="220">
          <cell r="C220">
            <v>18100</v>
          </cell>
          <cell r="D220" t="str">
            <v>Tier 1 capital ratio</v>
          </cell>
          <cell r="E220" t="str">
            <v>T1 ratio</v>
          </cell>
          <cell r="F220">
            <v>0.22201338484909477</v>
          </cell>
          <cell r="G220">
            <v>0.18980223319413966</v>
          </cell>
          <cell r="H220">
            <v>0.18798296452825236</v>
          </cell>
          <cell r="I220">
            <v>0.17557576657427554</v>
          </cell>
          <cell r="J220">
            <v>0.17557576657427554</v>
          </cell>
          <cell r="K220">
            <v>0.17954118844459108</v>
          </cell>
          <cell r="L220">
            <v>0.17954118844459108</v>
          </cell>
          <cell r="M220">
            <v>0.1820536914667229</v>
          </cell>
          <cell r="N220">
            <v>0.1820536914667229</v>
          </cell>
          <cell r="O220">
            <v>0.17992847710192153</v>
          </cell>
          <cell r="P220">
            <v>0.17992847710192153</v>
          </cell>
          <cell r="Q220">
            <v>0.1675316397799298</v>
          </cell>
          <cell r="R220">
            <v>0.1675316397799298</v>
          </cell>
          <cell r="S220">
            <v>0.16868488988079439</v>
          </cell>
          <cell r="T220">
            <v>0.16868488988079439</v>
          </cell>
          <cell r="U220">
            <v>0.16807733768524313</v>
          </cell>
          <cell r="V220">
            <v>0.16807733768524313</v>
          </cell>
          <cell r="W220">
            <v>0.16363117964835039</v>
          </cell>
          <cell r="X220">
            <v>0.16363117964835039</v>
          </cell>
          <cell r="Y220">
            <v>0.18074326623467726</v>
          </cell>
          <cell r="Z220">
            <v>0.18074326623467726</v>
          </cell>
          <cell r="AA220">
            <v>0.17767436598969449</v>
          </cell>
          <cell r="AB220">
            <v>0.17767436598969449</v>
          </cell>
          <cell r="AC220">
            <v>0.18262914568101182</v>
          </cell>
          <cell r="AD220">
            <v>0.18262914568101182</v>
          </cell>
          <cell r="AE220">
            <v>0.20268637338564768</v>
          </cell>
          <cell r="AF220">
            <v>0.20268637338564768</v>
          </cell>
          <cell r="AG220">
            <v>0.19730596558673136</v>
          </cell>
          <cell r="AH220">
            <v>0.19730596558673136</v>
          </cell>
          <cell r="AI220">
            <v>0.20519605253921033</v>
          </cell>
          <cell r="AJ220">
            <v>0.20519605253921033</v>
          </cell>
          <cell r="AK220">
            <v>0.19637643641802216</v>
          </cell>
          <cell r="AL220">
            <v>0.19637643641802216</v>
          </cell>
          <cell r="AM220">
            <v>0.20400910401445602</v>
          </cell>
          <cell r="AN220">
            <v>0.20400910401445602</v>
          </cell>
          <cell r="AO220">
            <v>0.19173912304957194</v>
          </cell>
          <cell r="AP220">
            <v>0.19173912304957194</v>
          </cell>
        </row>
        <row r="221">
          <cell r="C221">
            <v>18110</v>
          </cell>
          <cell r="D221" t="str">
            <v>Total capital adequacy ratio</v>
          </cell>
          <cell r="E221" t="str">
            <v>TC ratio</v>
          </cell>
          <cell r="F221">
            <v>0.23294900668287513</v>
          </cell>
          <cell r="G221">
            <v>0.20072087800102087</v>
          </cell>
          <cell r="H221">
            <v>0.19873774645223108</v>
          </cell>
          <cell r="I221">
            <v>0.18630171823700675</v>
          </cell>
          <cell r="J221">
            <v>0.18630171823700675</v>
          </cell>
          <cell r="K221">
            <v>0.19033759662828109</v>
          </cell>
          <cell r="L221">
            <v>0.19033759662828109</v>
          </cell>
          <cell r="M221">
            <v>0.19292977729691865</v>
          </cell>
          <cell r="N221">
            <v>0.19292977729691865</v>
          </cell>
          <cell r="O221">
            <v>0.19077856167371285</v>
          </cell>
          <cell r="P221">
            <v>0.19077856167371285</v>
          </cell>
          <cell r="Q221">
            <v>0.17850397350316885</v>
          </cell>
          <cell r="R221">
            <v>0.17850397350316885</v>
          </cell>
          <cell r="S221">
            <v>0.17994556720718374</v>
          </cell>
          <cell r="T221">
            <v>0.17994556720718374</v>
          </cell>
          <cell r="U221">
            <v>0.17941020870446847</v>
          </cell>
          <cell r="V221">
            <v>0.17941020870446847</v>
          </cell>
          <cell r="W221">
            <v>0.17495017430564319</v>
          </cell>
          <cell r="X221">
            <v>0.17495017430564319</v>
          </cell>
          <cell r="Y221">
            <v>0.19210722333431871</v>
          </cell>
          <cell r="Z221">
            <v>0.19210722333431871</v>
          </cell>
          <cell r="AA221">
            <v>0.18910062288227203</v>
          </cell>
          <cell r="AB221">
            <v>0.18910062288227203</v>
          </cell>
          <cell r="AC221">
            <v>0.19411478562257894</v>
          </cell>
          <cell r="AD221">
            <v>0.19411478562257894</v>
          </cell>
          <cell r="AE221">
            <v>0.21408376130308204</v>
          </cell>
          <cell r="AF221">
            <v>0.21408376130308204</v>
          </cell>
          <cell r="AG221">
            <v>0.2086629372904428</v>
          </cell>
          <cell r="AH221">
            <v>0.2086629372904428</v>
          </cell>
          <cell r="AI221">
            <v>0.21656040227066348</v>
          </cell>
          <cell r="AJ221">
            <v>0.21656040227066348</v>
          </cell>
          <cell r="AK221">
            <v>0.20767929583373904</v>
          </cell>
          <cell r="AL221">
            <v>0.20767929583373904</v>
          </cell>
          <cell r="AM221">
            <v>0.21524609542761761</v>
          </cell>
          <cell r="AN221">
            <v>0.21524609542761761</v>
          </cell>
          <cell r="AO221">
            <v>0.20202182902640878</v>
          </cell>
          <cell r="AP221">
            <v>0.20202182902640878</v>
          </cell>
        </row>
        <row r="222">
          <cell r="C222">
            <v>19000</v>
          </cell>
          <cell r="D222" t="str">
            <v>High quality liquid assets (HQLA)</v>
          </cell>
          <cell r="E222" t="str">
            <v>High quality liquid assets (HQLA)</v>
          </cell>
          <cell r="F222">
            <v>65774629</v>
          </cell>
          <cell r="G222">
            <v>69421856</v>
          </cell>
          <cell r="H222">
            <v>70812443</v>
          </cell>
          <cell r="I222">
            <v>67696402</v>
          </cell>
          <cell r="J222">
            <v>67696402</v>
          </cell>
          <cell r="K222">
            <v>71363463</v>
          </cell>
          <cell r="L222">
            <v>71363463</v>
          </cell>
          <cell r="M222">
            <v>71856966</v>
          </cell>
          <cell r="N222">
            <v>71856966</v>
          </cell>
          <cell r="O222">
            <v>81417246</v>
          </cell>
          <cell r="P222">
            <v>81417246</v>
          </cell>
          <cell r="Q222">
            <v>79694564</v>
          </cell>
          <cell r="R222">
            <v>79694564</v>
          </cell>
          <cell r="S222">
            <v>87715610</v>
          </cell>
          <cell r="T222">
            <v>87715610</v>
          </cell>
          <cell r="U222">
            <v>93066326</v>
          </cell>
          <cell r="V222">
            <v>93066326</v>
          </cell>
          <cell r="W222">
            <v>94787976</v>
          </cell>
          <cell r="X222">
            <v>94787976</v>
          </cell>
          <cell r="Y222">
            <v>99428326</v>
          </cell>
          <cell r="Z222">
            <v>99428326</v>
          </cell>
          <cell r="AA222">
            <v>109976494</v>
          </cell>
          <cell r="AB222">
            <v>109976494</v>
          </cell>
          <cell r="AC222">
            <v>112678870</v>
          </cell>
          <cell r="AD222">
            <v>112678870</v>
          </cell>
          <cell r="AE222">
            <v>118093251</v>
          </cell>
          <cell r="AF222">
            <v>118093251</v>
          </cell>
          <cell r="AG222">
            <v>121954894</v>
          </cell>
          <cell r="AH222">
            <v>121954894</v>
          </cell>
          <cell r="AI222">
            <v>126723833</v>
          </cell>
          <cell r="AJ222">
            <v>126723833</v>
          </cell>
          <cell r="AK222">
            <v>131324088</v>
          </cell>
          <cell r="AL222">
            <v>131324088</v>
          </cell>
          <cell r="AM222">
            <v>105493867</v>
          </cell>
          <cell r="AN222">
            <v>105493867</v>
          </cell>
          <cell r="AO222">
            <v>105358085</v>
          </cell>
          <cell r="AP222">
            <v>105358085</v>
          </cell>
        </row>
        <row r="223">
          <cell r="C223">
            <v>19010</v>
          </cell>
          <cell r="D223" t="str">
            <v>Net cash outflows</v>
          </cell>
          <cell r="E223" t="str">
            <v>Net cash outflows</v>
          </cell>
          <cell r="F223">
            <v>33133803</v>
          </cell>
          <cell r="G223">
            <v>35335318</v>
          </cell>
          <cell r="H223">
            <v>40469707</v>
          </cell>
          <cell r="I223">
            <v>38319945</v>
          </cell>
          <cell r="J223">
            <v>38319945</v>
          </cell>
          <cell r="K223">
            <v>43402090</v>
          </cell>
          <cell r="L223">
            <v>43402090</v>
          </cell>
          <cell r="M223">
            <v>47807159</v>
          </cell>
          <cell r="N223">
            <v>47807159</v>
          </cell>
          <cell r="O223">
            <v>52419082</v>
          </cell>
          <cell r="P223">
            <v>52419082</v>
          </cell>
          <cell r="Q223">
            <v>56317327</v>
          </cell>
          <cell r="R223">
            <v>56317327</v>
          </cell>
          <cell r="S223">
            <v>69515667</v>
          </cell>
          <cell r="T223">
            <v>69515667</v>
          </cell>
          <cell r="U223">
            <v>74433433</v>
          </cell>
          <cell r="V223">
            <v>74433433</v>
          </cell>
          <cell r="W223">
            <v>78358520</v>
          </cell>
          <cell r="X223">
            <v>78358520</v>
          </cell>
          <cell r="Y223">
            <v>80084849</v>
          </cell>
          <cell r="Z223">
            <v>80084849</v>
          </cell>
          <cell r="AA223">
            <v>90881723</v>
          </cell>
          <cell r="AB223">
            <v>90881723</v>
          </cell>
          <cell r="AC223">
            <v>92975256</v>
          </cell>
          <cell r="AD223">
            <v>92975256</v>
          </cell>
          <cell r="AE223">
            <v>93896077</v>
          </cell>
          <cell r="AF223">
            <v>93896077</v>
          </cell>
          <cell r="AG223">
            <v>90046424</v>
          </cell>
          <cell r="AH223">
            <v>90046424</v>
          </cell>
          <cell r="AI223">
            <v>88736373</v>
          </cell>
          <cell r="AJ223">
            <v>88736373</v>
          </cell>
          <cell r="AK223">
            <v>90750981</v>
          </cell>
          <cell r="AL223">
            <v>90750981</v>
          </cell>
          <cell r="AM223">
            <v>90523951</v>
          </cell>
          <cell r="AN223">
            <v>90523951</v>
          </cell>
          <cell r="AO223">
            <v>78546405</v>
          </cell>
          <cell r="AP223">
            <v>78546405</v>
          </cell>
        </row>
        <row r="224">
          <cell r="C224">
            <v>19020</v>
          </cell>
          <cell r="D224" t="str">
            <v>Liquidity coverage ratio (LCR)</v>
          </cell>
          <cell r="E224" t="str">
            <v>LCR (%)</v>
          </cell>
          <cell r="F224">
            <v>1.9851216294127179</v>
          </cell>
          <cell r="G224">
            <v>1.9646591548999219</v>
          </cell>
          <cell r="H224">
            <v>1.7497641631059992</v>
          </cell>
          <cell r="I224">
            <v>1.7666101034330817</v>
          </cell>
          <cell r="J224">
            <v>1.7666101034330817</v>
          </cell>
          <cell r="K224">
            <v>1.6442402428085836</v>
          </cell>
          <cell r="L224">
            <v>1.6442402428085836</v>
          </cell>
          <cell r="M224">
            <v>1.503058694619356</v>
          </cell>
          <cell r="N224">
            <v>1.503058694619356</v>
          </cell>
          <cell r="O224">
            <v>1.5531986233562809</v>
          </cell>
          <cell r="P224">
            <v>1.5531986233562809</v>
          </cell>
          <cell r="Q224">
            <v>1.4150984829233817</v>
          </cell>
          <cell r="R224">
            <v>1.4150984829233817</v>
          </cell>
          <cell r="S224">
            <v>1.2618106649253613</v>
          </cell>
          <cell r="T224">
            <v>1.2618106649253613</v>
          </cell>
          <cell r="U224">
            <v>1.2503296200243781</v>
          </cell>
          <cell r="V224">
            <v>1.2503296200243781</v>
          </cell>
          <cell r="W224">
            <v>1.2096703204705754</v>
          </cell>
          <cell r="X224">
            <v>1.2096703204705754</v>
          </cell>
          <cell r="Y224">
            <v>1.2415372850362745</v>
          </cell>
          <cell r="Z224">
            <v>1.2415372850362745</v>
          </cell>
          <cell r="AA224">
            <v>1.2101057327005122</v>
          </cell>
          <cell r="AB224">
            <v>1.2101057327005122</v>
          </cell>
          <cell r="AC224">
            <v>1.2119232024486171</v>
          </cell>
          <cell r="AD224">
            <v>1.2119232024486171</v>
          </cell>
          <cell r="AE224">
            <v>1.2577016503043039</v>
          </cell>
          <cell r="AF224">
            <v>1.2577016503043039</v>
          </cell>
          <cell r="AG224">
            <v>1.3543557709743144</v>
          </cell>
          <cell r="AH224">
            <v>1.3543557709743144</v>
          </cell>
          <cell r="AI224">
            <v>1.4280934493457378</v>
          </cell>
          <cell r="AJ224">
            <v>1.4280934493457378</v>
          </cell>
          <cell r="AK224">
            <v>1.4470817455956757</v>
          </cell>
          <cell r="AL224">
            <v>1.4470817455956757</v>
          </cell>
          <cell r="AM224">
            <v>1.1653696710608665</v>
          </cell>
          <cell r="AN224">
            <v>1.1653696710608665</v>
          </cell>
          <cell r="AO224">
            <v>1.3413482768562099</v>
          </cell>
          <cell r="AP224">
            <v>1.3413482768562099</v>
          </cell>
        </row>
        <row r="225">
          <cell r="C225">
            <v>19030</v>
          </cell>
          <cell r="D225" t="str">
            <v>Basel III leverage ratio</v>
          </cell>
          <cell r="E225" t="str">
            <v>Basel III leverage ratio</v>
          </cell>
          <cell r="F225">
            <v>0.1574019232131639</v>
          </cell>
          <cell r="G225">
            <v>0.12790306995200237</v>
          </cell>
          <cell r="H225">
            <v>0.12852746250471372</v>
          </cell>
          <cell r="I225">
            <v>0.12223097108487309</v>
          </cell>
          <cell r="J225">
            <v>0.12223097108487309</v>
          </cell>
          <cell r="K225">
            <v>0.12057572215295861</v>
          </cell>
          <cell r="L225">
            <v>0.12057572215295861</v>
          </cell>
          <cell r="M225">
            <v>0.1236</v>
          </cell>
          <cell r="N225">
            <v>0.1236</v>
          </cell>
          <cell r="O225">
            <v>0.1196</v>
          </cell>
          <cell r="P225">
            <v>0.1196</v>
          </cell>
          <cell r="Q225">
            <v>0.112</v>
          </cell>
          <cell r="R225">
            <v>0.112</v>
          </cell>
          <cell r="S225">
            <v>0.113</v>
          </cell>
          <cell r="T225">
            <v>0.113</v>
          </cell>
          <cell r="U225">
            <v>0.11210000000000001</v>
          </cell>
          <cell r="V225">
            <v>0.11210000000000001</v>
          </cell>
          <cell r="W225">
            <v>0.10920000000000001</v>
          </cell>
          <cell r="X225">
            <v>0.10920000000000001</v>
          </cell>
          <cell r="Y225">
            <v>0.1202</v>
          </cell>
          <cell r="Z225">
            <v>0.1202</v>
          </cell>
          <cell r="AA225">
            <v>0.1159</v>
          </cell>
          <cell r="AB225">
            <v>0.1159</v>
          </cell>
          <cell r="AC225">
            <v>0.1149</v>
          </cell>
          <cell r="AD225">
            <v>0.1149</v>
          </cell>
          <cell r="AE225">
            <v>0.12740000000000001</v>
          </cell>
          <cell r="AF225">
            <v>0.12740000000000001</v>
          </cell>
          <cell r="AG225">
            <v>0.1229</v>
          </cell>
          <cell r="AH225">
            <v>0.1229</v>
          </cell>
          <cell r="AI225">
            <v>0.1255</v>
          </cell>
          <cell r="AJ225">
            <v>0.1255</v>
          </cell>
          <cell r="AK225">
            <v>0.1211</v>
          </cell>
          <cell r="AL225">
            <v>0.1211</v>
          </cell>
          <cell r="AM225">
            <v>0.12540000000000001</v>
          </cell>
          <cell r="AN225">
            <v>0.12540000000000001</v>
          </cell>
          <cell r="AO225">
            <v>0.11990000000000001</v>
          </cell>
          <cell r="AP225">
            <v>0.11990000000000001</v>
          </cell>
        </row>
        <row r="226">
          <cell r="C226">
            <v>19040</v>
          </cell>
          <cell r="D226" t="str">
            <v>NSFR (%)</v>
          </cell>
          <cell r="E226" t="str">
            <v>NSFR (%)</v>
          </cell>
          <cell r="F226">
            <v>1.17</v>
          </cell>
          <cell r="G226">
            <v>1.33</v>
          </cell>
          <cell r="H226">
            <v>1.32</v>
          </cell>
          <cell r="I226">
            <v>1.2714000000000001</v>
          </cell>
          <cell r="J226">
            <v>1.2714000000000001</v>
          </cell>
          <cell r="K226">
            <v>1.27</v>
          </cell>
          <cell r="L226">
            <v>1.27</v>
          </cell>
          <cell r="M226">
            <v>1.2439</v>
          </cell>
          <cell r="N226">
            <v>1.2439</v>
          </cell>
          <cell r="O226">
            <v>1.2345999999999999</v>
          </cell>
          <cell r="P226">
            <v>1.2345999999999999</v>
          </cell>
          <cell r="Q226">
            <v>1.1596</v>
          </cell>
          <cell r="R226">
            <v>1.1596</v>
          </cell>
          <cell r="S226">
            <v>1.1334</v>
          </cell>
          <cell r="T226">
            <v>1.1334</v>
          </cell>
          <cell r="U226">
            <v>1.1282000000000001</v>
          </cell>
          <cell r="V226">
            <v>1.1282000000000001</v>
          </cell>
          <cell r="W226">
            <v>1.1393</v>
          </cell>
          <cell r="X226">
            <v>1.1393</v>
          </cell>
          <cell r="Y226">
            <v>1.1001000000000001</v>
          </cell>
          <cell r="Z226">
            <v>1.1001000000000001</v>
          </cell>
          <cell r="AA226">
            <v>1.0971</v>
          </cell>
          <cell r="AB226">
            <v>1.0971</v>
          </cell>
          <cell r="AC226">
            <v>1.0998000000000001</v>
          </cell>
          <cell r="AD226">
            <v>1.0998000000000001</v>
          </cell>
          <cell r="AE226">
            <v>1.0994999999999999</v>
          </cell>
          <cell r="AF226">
            <v>1.0994999999999999</v>
          </cell>
          <cell r="AG226">
            <v>1.0889</v>
          </cell>
          <cell r="AH226">
            <v>1.0889</v>
          </cell>
          <cell r="AI226">
            <v>1.1106</v>
          </cell>
          <cell r="AJ226">
            <v>1.1106</v>
          </cell>
          <cell r="AK226">
            <v>1.1035999999999999</v>
          </cell>
          <cell r="AL226">
            <v>1.1035999999999999</v>
          </cell>
          <cell r="AM226">
            <v>1.0949</v>
          </cell>
          <cell r="AN226">
            <v>1.0949</v>
          </cell>
          <cell r="AO226">
            <v>1.111</v>
          </cell>
          <cell r="AP226">
            <v>1.111</v>
          </cell>
        </row>
        <row r="227">
          <cell r="C227">
            <v>19050</v>
          </cell>
          <cell r="D227" t="str">
            <v>Loan to Deposits Ratio (SAMA)</v>
          </cell>
          <cell r="E227" t="str">
            <v>Loan to Deposits Ratio (SAMA)</v>
          </cell>
          <cell r="F227">
            <v>0.85526482628893818</v>
          </cell>
          <cell r="G227">
            <v>0.80800000000000005</v>
          </cell>
          <cell r="H227">
            <v>0.79922583581292594</v>
          </cell>
          <cell r="I227">
            <v>0.82099999999999995</v>
          </cell>
          <cell r="J227">
            <v>0.82099999999999995</v>
          </cell>
          <cell r="K227">
            <v>0.78800000000000003</v>
          </cell>
          <cell r="L227">
            <v>0.78800000000000003</v>
          </cell>
          <cell r="M227">
            <v>0.79930000000000001</v>
          </cell>
          <cell r="N227">
            <v>0.79930000000000001</v>
          </cell>
          <cell r="O227">
            <v>0.78749999999999998</v>
          </cell>
          <cell r="P227">
            <v>0.78749999999999998</v>
          </cell>
          <cell r="Q227">
            <v>0.80640000000000001</v>
          </cell>
          <cell r="R227">
            <v>0.80640000000000001</v>
          </cell>
          <cell r="S227">
            <v>0.83179999999999998</v>
          </cell>
          <cell r="T227">
            <v>0.83179999999999998</v>
          </cell>
          <cell r="U227">
            <v>0.82665968413543822</v>
          </cell>
          <cell r="V227">
            <v>0.82665968413543822</v>
          </cell>
          <cell r="W227">
            <v>0.82269999999999999</v>
          </cell>
          <cell r="X227">
            <v>0.82269999999999999</v>
          </cell>
          <cell r="Y227">
            <v>0.87890000000000001</v>
          </cell>
          <cell r="Z227">
            <v>0.87890000000000001</v>
          </cell>
          <cell r="AA227">
            <v>0.83826667738994809</v>
          </cell>
          <cell r="AB227">
            <v>0.83826667738994809</v>
          </cell>
          <cell r="AC227">
            <v>0.88448542438400002</v>
          </cell>
          <cell r="AD227">
            <v>0.88448542438400002</v>
          </cell>
          <cell r="AE227">
            <v>0.85929999999999995</v>
          </cell>
          <cell r="AF227">
            <v>0.85929999999999995</v>
          </cell>
          <cell r="AG227">
            <v>0.87749999999999995</v>
          </cell>
          <cell r="AH227">
            <v>0.87749999999999995</v>
          </cell>
          <cell r="AI227">
            <v>0.81899999999999995</v>
          </cell>
          <cell r="AJ227">
            <v>0.81899999999999995</v>
          </cell>
          <cell r="AK227">
            <v>0.81</v>
          </cell>
          <cell r="AL227">
            <v>0.81</v>
          </cell>
          <cell r="AM227">
            <v>0.82899999999999996</v>
          </cell>
          <cell r="AN227">
            <v>0.82899999999999996</v>
          </cell>
          <cell r="AO227">
            <v>0.78700000000000003</v>
          </cell>
          <cell r="AP227">
            <v>0.78700000000000003</v>
          </cell>
        </row>
        <row r="228">
          <cell r="C228">
            <v>20000</v>
          </cell>
          <cell r="D228" t="str">
            <v>Stage 1</v>
          </cell>
          <cell r="E228" t="str">
            <v>Stage 1</v>
          </cell>
          <cell r="H228">
            <v>245759784.99038309</v>
          </cell>
          <cell r="I228">
            <v>257872055.138266</v>
          </cell>
          <cell r="J228">
            <v>257872055.138266</v>
          </cell>
          <cell r="K228">
            <v>270955048.11745054</v>
          </cell>
          <cell r="L228">
            <v>270955048.11745054</v>
          </cell>
          <cell r="M228">
            <v>284961472.46439588</v>
          </cell>
          <cell r="N228">
            <v>284961472.46439588</v>
          </cell>
          <cell r="O228">
            <v>311275457</v>
          </cell>
          <cell r="P228">
            <v>311275457</v>
          </cell>
          <cell r="Q228">
            <v>352203000</v>
          </cell>
          <cell r="R228">
            <v>352203000</v>
          </cell>
          <cell r="S228">
            <v>386630377</v>
          </cell>
          <cell r="T228">
            <v>386630377</v>
          </cell>
          <cell r="U228">
            <v>417065191</v>
          </cell>
          <cell r="V228">
            <v>417065191</v>
          </cell>
          <cell r="W228">
            <v>448294309</v>
          </cell>
          <cell r="X228">
            <v>448294309</v>
          </cell>
          <cell r="Y228">
            <v>480360230</v>
          </cell>
          <cell r="Z228">
            <v>480360230</v>
          </cell>
          <cell r="AA228">
            <v>514398466</v>
          </cell>
          <cell r="AB228">
            <v>514398466</v>
          </cell>
          <cell r="AC228">
            <v>551803832</v>
          </cell>
          <cell r="AD228">
            <v>551803832</v>
          </cell>
          <cell r="AE228">
            <v>562049635.40147984</v>
          </cell>
          <cell r="AF228">
            <v>562049635.40147984</v>
          </cell>
          <cell r="AG228">
            <v>568657312.61271775</v>
          </cell>
          <cell r="AH228">
            <v>568657312.61271775</v>
          </cell>
          <cell r="AI228">
            <v>569141339.37278879</v>
          </cell>
          <cell r="AJ228">
            <v>569141339.37278879</v>
          </cell>
          <cell r="AK228">
            <v>579823678</v>
          </cell>
          <cell r="AL228">
            <v>579823678</v>
          </cell>
          <cell r="AM228">
            <v>581556627</v>
          </cell>
          <cell r="AN228">
            <v>581556627</v>
          </cell>
          <cell r="AO228">
            <v>597669068</v>
          </cell>
          <cell r="AP228">
            <v>597669068</v>
          </cell>
        </row>
        <row r="229">
          <cell r="C229">
            <v>20010</v>
          </cell>
          <cell r="D229" t="str">
            <v>Stage 2</v>
          </cell>
          <cell r="E229" t="str">
            <v>Stage 2</v>
          </cell>
          <cell r="H229">
            <v>8625286.6734930798</v>
          </cell>
          <cell r="I229">
            <v>7932389.5896954602</v>
          </cell>
          <cell r="J229">
            <v>7932389.5896954602</v>
          </cell>
          <cell r="K229">
            <v>8389241.5457009245</v>
          </cell>
          <cell r="L229">
            <v>8389241.5457009245</v>
          </cell>
          <cell r="M229">
            <v>9514085.8491433244</v>
          </cell>
          <cell r="N229">
            <v>9514085.8491433244</v>
          </cell>
          <cell r="O229">
            <v>8460233</v>
          </cell>
          <cell r="P229">
            <v>8460233</v>
          </cell>
          <cell r="Q229">
            <v>8516917</v>
          </cell>
          <cell r="R229">
            <v>8516917</v>
          </cell>
          <cell r="S229">
            <v>8480155</v>
          </cell>
          <cell r="T229">
            <v>8480155</v>
          </cell>
          <cell r="U229">
            <v>8786858</v>
          </cell>
          <cell r="V229">
            <v>8786858</v>
          </cell>
          <cell r="W229">
            <v>9557878</v>
          </cell>
          <cell r="X229">
            <v>9557878</v>
          </cell>
          <cell r="Y229">
            <v>9243499</v>
          </cell>
          <cell r="Z229">
            <v>9243499</v>
          </cell>
          <cell r="AA229">
            <v>9831531</v>
          </cell>
          <cell r="AB229">
            <v>9831531</v>
          </cell>
          <cell r="AC229">
            <v>9696469</v>
          </cell>
          <cell r="AD229">
            <v>9696469</v>
          </cell>
          <cell r="AE229">
            <v>9576653.5818740539</v>
          </cell>
          <cell r="AF229">
            <v>9576653.5818740539</v>
          </cell>
          <cell r="AG229">
            <v>11022308.033471145</v>
          </cell>
          <cell r="AH229">
            <v>11022308.033471145</v>
          </cell>
          <cell r="AI229">
            <v>11973842.131618556</v>
          </cell>
          <cell r="AJ229">
            <v>11973842.131618556</v>
          </cell>
          <cell r="AK229">
            <v>13072698</v>
          </cell>
          <cell r="AL229">
            <v>13072698</v>
          </cell>
          <cell r="AM229">
            <v>13917065</v>
          </cell>
          <cell r="AN229">
            <v>13917065</v>
          </cell>
          <cell r="AO229">
            <v>12889433</v>
          </cell>
          <cell r="AP229">
            <v>12889433</v>
          </cell>
        </row>
        <row r="230">
          <cell r="C230">
            <v>20020</v>
          </cell>
          <cell r="D230" t="str">
            <v>Stage 3</v>
          </cell>
          <cell r="E230" t="str">
            <v>Stage 3</v>
          </cell>
          <cell r="H230">
            <v>2316793</v>
          </cell>
          <cell r="I230">
            <v>2883887.8513166201</v>
          </cell>
          <cell r="J230">
            <v>2883887.8513166201</v>
          </cell>
          <cell r="K230">
            <v>2890492.336848509</v>
          </cell>
          <cell r="L230">
            <v>2890492.336848509</v>
          </cell>
          <cell r="M230">
            <v>2459705.4459932307</v>
          </cell>
          <cell r="N230">
            <v>2459705.4459932307</v>
          </cell>
          <cell r="O230">
            <v>3447767</v>
          </cell>
          <cell r="P230">
            <v>3447767</v>
          </cell>
          <cell r="Q230">
            <v>3545455</v>
          </cell>
          <cell r="R230">
            <v>3545455</v>
          </cell>
          <cell r="S230">
            <v>3657545</v>
          </cell>
          <cell r="T230">
            <v>3657545</v>
          </cell>
          <cell r="U230">
            <v>3986972</v>
          </cell>
          <cell r="V230">
            <v>3986972</v>
          </cell>
          <cell r="W230">
            <v>4176624</v>
          </cell>
          <cell r="X230">
            <v>4176624</v>
          </cell>
          <cell r="Y230">
            <v>4344431</v>
          </cell>
          <cell r="Z230">
            <v>4344431</v>
          </cell>
          <cell r="AA230">
            <v>4331975</v>
          </cell>
          <cell r="AB230">
            <v>4331975</v>
          </cell>
          <cell r="AC230">
            <v>4989860</v>
          </cell>
          <cell r="AD230">
            <v>4989860</v>
          </cell>
          <cell r="AE230">
            <v>5240701.0842742901</v>
          </cell>
          <cell r="AF230">
            <v>5240701.0842742901</v>
          </cell>
          <cell r="AG230">
            <v>5914759.2935745027</v>
          </cell>
          <cell r="AH230">
            <v>5914759.2935745027</v>
          </cell>
          <cell r="AI230">
            <v>6507359.5159845911</v>
          </cell>
          <cell r="AJ230">
            <v>6507359.5159845911</v>
          </cell>
          <cell r="AK230">
            <v>6542041</v>
          </cell>
          <cell r="AL230">
            <v>6542041</v>
          </cell>
          <cell r="AM230">
            <v>7457051</v>
          </cell>
          <cell r="AN230">
            <v>7457051</v>
          </cell>
          <cell r="AO230">
            <v>6722560</v>
          </cell>
          <cell r="AP230">
            <v>6722560</v>
          </cell>
        </row>
        <row r="231">
          <cell r="C231">
            <v>20030</v>
          </cell>
          <cell r="D231" t="str">
            <v>Stage 1</v>
          </cell>
          <cell r="E231" t="str">
            <v>Stage 1</v>
          </cell>
          <cell r="H231">
            <v>2501529</v>
          </cell>
          <cell r="I231">
            <v>2389648.03882071</v>
          </cell>
          <cell r="J231">
            <v>2389648.03882071</v>
          </cell>
          <cell r="K231">
            <v>2576396.6654958841</v>
          </cell>
          <cell r="L231">
            <v>2576396.6654958841</v>
          </cell>
          <cell r="M231">
            <v>2743695.443253289</v>
          </cell>
          <cell r="N231">
            <v>2743695.443253289</v>
          </cell>
          <cell r="O231">
            <v>2944807</v>
          </cell>
          <cell r="P231">
            <v>2944807</v>
          </cell>
          <cell r="Q231">
            <v>3205950</v>
          </cell>
          <cell r="R231">
            <v>3205950</v>
          </cell>
          <cell r="S231">
            <v>3469320</v>
          </cell>
          <cell r="T231">
            <v>3469320</v>
          </cell>
          <cell r="U231">
            <v>3588228</v>
          </cell>
          <cell r="V231">
            <v>3588228</v>
          </cell>
          <cell r="W231">
            <v>3712975</v>
          </cell>
          <cell r="X231">
            <v>3712975</v>
          </cell>
          <cell r="Y231">
            <v>3800873</v>
          </cell>
          <cell r="Z231">
            <v>3800873</v>
          </cell>
          <cell r="AA231">
            <v>3642997</v>
          </cell>
          <cell r="AB231">
            <v>3642997</v>
          </cell>
          <cell r="AC231">
            <v>3598176</v>
          </cell>
          <cell r="AD231">
            <v>3598176</v>
          </cell>
          <cell r="AE231">
            <v>3276242.587548994</v>
          </cell>
          <cell r="AF231">
            <v>3276242.587548994</v>
          </cell>
          <cell r="AG231">
            <v>2881579.9574531117</v>
          </cell>
          <cell r="AH231">
            <v>2881579.9574531117</v>
          </cell>
          <cell r="AI231">
            <v>2870052.0294296122</v>
          </cell>
          <cell r="AJ231">
            <v>2870052.0294296122</v>
          </cell>
          <cell r="AK231">
            <v>2862660.5569510036</v>
          </cell>
          <cell r="AL231">
            <v>2862660.5569510036</v>
          </cell>
          <cell r="AM231">
            <v>2523903</v>
          </cell>
          <cell r="AN231">
            <v>2523903</v>
          </cell>
          <cell r="AO231">
            <v>2660833</v>
          </cell>
          <cell r="AP231">
            <v>2660833</v>
          </cell>
        </row>
        <row r="232">
          <cell r="C232">
            <v>20040</v>
          </cell>
          <cell r="D232" t="str">
            <v>Stage 2</v>
          </cell>
          <cell r="E232" t="str">
            <v>Stage 2</v>
          </cell>
          <cell r="H232">
            <v>2735544</v>
          </cell>
          <cell r="I232">
            <v>2271915.11035736</v>
          </cell>
          <cell r="J232">
            <v>2271915.11035736</v>
          </cell>
          <cell r="K232">
            <v>2400855.2251909766</v>
          </cell>
          <cell r="L232">
            <v>2400855.2251909766</v>
          </cell>
          <cell r="M232">
            <v>2375279.2630536943</v>
          </cell>
          <cell r="N232">
            <v>2375279.2630536943</v>
          </cell>
          <cell r="O232">
            <v>2030356</v>
          </cell>
          <cell r="P232">
            <v>2030356</v>
          </cell>
          <cell r="Q232">
            <v>2371018</v>
          </cell>
          <cell r="R232">
            <v>2371018</v>
          </cell>
          <cell r="S232">
            <v>2381210</v>
          </cell>
          <cell r="T232">
            <v>2381210</v>
          </cell>
          <cell r="U232">
            <v>2440324</v>
          </cell>
          <cell r="V232">
            <v>2440324</v>
          </cell>
          <cell r="W232">
            <v>2326414</v>
          </cell>
          <cell r="X232">
            <v>2326414</v>
          </cell>
          <cell r="Y232">
            <v>2349861</v>
          </cell>
          <cell r="Z232">
            <v>2349861</v>
          </cell>
          <cell r="AA232">
            <v>2157341</v>
          </cell>
          <cell r="AB232">
            <v>2157341</v>
          </cell>
          <cell r="AC232">
            <v>1923754</v>
          </cell>
          <cell r="AD232">
            <v>1923754</v>
          </cell>
          <cell r="AE232">
            <v>1714791.3395163901</v>
          </cell>
          <cell r="AF232">
            <v>1714791.3395163901</v>
          </cell>
          <cell r="AG232">
            <v>1772844.3225784686</v>
          </cell>
          <cell r="AH232">
            <v>1772844.3225784686</v>
          </cell>
          <cell r="AI232">
            <v>1570688.2185108047</v>
          </cell>
          <cell r="AJ232">
            <v>1570688.2185108047</v>
          </cell>
          <cell r="AK232">
            <v>1648797.1954786722</v>
          </cell>
          <cell r="AL232">
            <v>1648797.1954786722</v>
          </cell>
          <cell r="AM232">
            <v>1695065</v>
          </cell>
          <cell r="AN232">
            <v>1695065</v>
          </cell>
          <cell r="AO232">
            <v>1704351</v>
          </cell>
          <cell r="AP232">
            <v>1704351</v>
          </cell>
        </row>
        <row r="233">
          <cell r="C233">
            <v>20050</v>
          </cell>
          <cell r="D233" t="str">
            <v>Stage 3</v>
          </cell>
          <cell r="E233" t="str">
            <v>Stage 3</v>
          </cell>
          <cell r="H233">
            <v>1782523</v>
          </cell>
          <cell r="I233">
            <v>2641618.85082193</v>
          </cell>
          <cell r="J233">
            <v>2641618.85082193</v>
          </cell>
          <cell r="K233">
            <v>2329270.1093131397</v>
          </cell>
          <cell r="L233">
            <v>2329270.1093131397</v>
          </cell>
          <cell r="M233">
            <v>2087890.5356455494</v>
          </cell>
          <cell r="N233">
            <v>2087890.5356455494</v>
          </cell>
          <cell r="O233">
            <v>2496193</v>
          </cell>
          <cell r="P233">
            <v>2496193</v>
          </cell>
          <cell r="Q233">
            <v>2544492</v>
          </cell>
          <cell r="R233">
            <v>2544492</v>
          </cell>
          <cell r="S233">
            <v>2621792</v>
          </cell>
          <cell r="T233">
            <v>2621792</v>
          </cell>
          <cell r="U233">
            <v>2856695</v>
          </cell>
          <cell r="V233">
            <v>2856695</v>
          </cell>
          <cell r="W233">
            <v>3158765</v>
          </cell>
          <cell r="X233">
            <v>3158765</v>
          </cell>
          <cell r="Y233">
            <v>3271001</v>
          </cell>
          <cell r="Z233">
            <v>3271001</v>
          </cell>
          <cell r="AA233">
            <v>3060904</v>
          </cell>
          <cell r="AB233">
            <v>3060904</v>
          </cell>
          <cell r="AC233">
            <v>3470128</v>
          </cell>
          <cell r="AD233">
            <v>3470128</v>
          </cell>
          <cell r="AE233">
            <v>3537842.1531586312</v>
          </cell>
          <cell r="AF233">
            <v>3537842.1531586312</v>
          </cell>
          <cell r="AG233">
            <v>3929184.2047753865</v>
          </cell>
          <cell r="AH233">
            <v>3929184.2047753865</v>
          </cell>
          <cell r="AI233">
            <v>4101594</v>
          </cell>
          <cell r="AJ233">
            <v>4101594</v>
          </cell>
          <cell r="AK233">
            <v>4101062</v>
          </cell>
          <cell r="AL233">
            <v>4101062</v>
          </cell>
          <cell r="AM233">
            <v>4506969</v>
          </cell>
          <cell r="AN233">
            <v>4506969</v>
          </cell>
          <cell r="AO233">
            <v>3925934</v>
          </cell>
          <cell r="AP233">
            <v>3925934</v>
          </cell>
        </row>
        <row r="234">
          <cell r="C234">
            <v>20060</v>
          </cell>
          <cell r="D234" t="str">
            <v>Stage 1</v>
          </cell>
          <cell r="E234" t="str">
            <v>Stage 1</v>
          </cell>
          <cell r="F234">
            <v>0</v>
          </cell>
          <cell r="G234">
            <v>0</v>
          </cell>
          <cell r="H234">
            <v>1.0178756463747265E-2</v>
          </cell>
          <cell r="I234">
            <v>9.266797201191215E-3</v>
          </cell>
          <cell r="J234">
            <v>9.266797201191215E-3</v>
          </cell>
          <cell r="K234">
            <v>9.5085759922033143E-3</v>
          </cell>
          <cell r="L234">
            <v>9.5085759922033143E-3</v>
          </cell>
          <cell r="M234">
            <v>9.6283031510377114E-3</v>
          </cell>
          <cell r="N234">
            <v>9.6283031510377114E-3</v>
          </cell>
          <cell r="O234">
            <v>9.4604535429209883E-3</v>
          </cell>
          <cell r="P234">
            <v>9.4604535429209883E-3</v>
          </cell>
          <cell r="Q234">
            <v>9.1025630105365379E-3</v>
          </cell>
          <cell r="R234">
            <v>9.1025630105365379E-3</v>
          </cell>
          <cell r="S234">
            <v>8.9732214703864312E-3</v>
          </cell>
          <cell r="T234">
            <v>8.9732214703864312E-3</v>
          </cell>
          <cell r="U234">
            <v>8.6035182926594324E-3</v>
          </cell>
          <cell r="V234">
            <v>8.6035182926594324E-3</v>
          </cell>
          <cell r="W234">
            <v>8.2824495548079781E-3</v>
          </cell>
          <cell r="X234">
            <v>8.2824495548079781E-3</v>
          </cell>
          <cell r="Y234">
            <v>7.9125472148266728E-3</v>
          </cell>
          <cell r="Z234">
            <v>7.9125472148266728E-3</v>
          </cell>
          <cell r="AA234">
            <v>7.0820526124974878E-3</v>
          </cell>
          <cell r="AB234">
            <v>7.0820526124974878E-3</v>
          </cell>
          <cell r="AC234">
            <v>6.5207521067015715E-3</v>
          </cell>
          <cell r="AD234">
            <v>6.5207521067015715E-3</v>
          </cell>
          <cell r="AE234">
            <v>5.8290983236893813E-3</v>
          </cell>
          <cell r="AF234">
            <v>5.8290983236893813E-3</v>
          </cell>
          <cell r="AG234">
            <v>5.0673400192702747E-3</v>
          </cell>
          <cell r="AH234">
            <v>5.0673400192702747E-3</v>
          </cell>
          <cell r="AI234">
            <v>5.0427755477971386E-3</v>
          </cell>
          <cell r="AJ234">
            <v>5.0427755477971386E-3</v>
          </cell>
          <cell r="AK234">
            <v>4.9371225521959517E-3</v>
          </cell>
          <cell r="AL234">
            <v>4.9371225521959517E-3</v>
          </cell>
          <cell r="AM234">
            <v>4.3399092759371137E-3</v>
          </cell>
          <cell r="AN234">
            <v>4.3399092759371137E-3</v>
          </cell>
          <cell r="AO234">
            <v>4.452017249117533E-3</v>
          </cell>
          <cell r="AP234">
            <v>4.452017249117533E-3</v>
          </cell>
        </row>
        <row r="235">
          <cell r="C235">
            <v>20070</v>
          </cell>
          <cell r="D235" t="str">
            <v>Stage 2</v>
          </cell>
          <cell r="E235" t="str">
            <v>Stage 2</v>
          </cell>
          <cell r="F235">
            <v>0</v>
          </cell>
          <cell r="G235">
            <v>0</v>
          </cell>
          <cell r="H235">
            <v>0.31715398033166542</v>
          </cell>
          <cell r="I235">
            <v>0.28640992536582954</v>
          </cell>
          <cell r="J235">
            <v>0.28640992536582954</v>
          </cell>
          <cell r="K235">
            <v>0.28618263189969745</v>
          </cell>
          <cell r="L235">
            <v>0.28618263189969745</v>
          </cell>
          <cell r="M235">
            <v>0.24965922115024547</v>
          </cell>
          <cell r="N235">
            <v>0.24965922115024547</v>
          </cell>
          <cell r="O235">
            <v>0.23998818945057424</v>
          </cell>
          <cell r="P235">
            <v>0.23998818945057424</v>
          </cell>
          <cell r="Q235">
            <v>0.27838923403856114</v>
          </cell>
          <cell r="R235">
            <v>0.27838923403856114</v>
          </cell>
          <cell r="S235">
            <v>0.28079793352833765</v>
          </cell>
          <cell r="T235">
            <v>0.28079793352833765</v>
          </cell>
          <cell r="U235">
            <v>0.27772430145109889</v>
          </cell>
          <cell r="V235">
            <v>0.27772430145109889</v>
          </cell>
          <cell r="W235">
            <v>0.24340277203789376</v>
          </cell>
          <cell r="X235">
            <v>0.24340277203789376</v>
          </cell>
          <cell r="Y235">
            <v>0.25421769397064897</v>
          </cell>
          <cell r="Z235">
            <v>0.25421769397064897</v>
          </cell>
          <cell r="AA235">
            <v>0.21943082923707408</v>
          </cell>
          <cell r="AB235">
            <v>0.21943082923707408</v>
          </cell>
          <cell r="AC235">
            <v>0.1983973753744791</v>
          </cell>
          <cell r="AD235">
            <v>0.1983973753744791</v>
          </cell>
          <cell r="AE235">
            <v>0.17905955612323848</v>
          </cell>
          <cell r="AF235">
            <v>0.17905955612323848</v>
          </cell>
          <cell r="AG235">
            <v>0.16084147868077359</v>
          </cell>
          <cell r="AH235">
            <v>0.16084147868077359</v>
          </cell>
          <cell r="AI235">
            <v>0.13117662662038856</v>
          </cell>
          <cell r="AJ235">
            <v>0.13117662662038856</v>
          </cell>
          <cell r="AK235">
            <v>0.12612524174265113</v>
          </cell>
          <cell r="AL235">
            <v>0.12612524174265113</v>
          </cell>
          <cell r="AM235">
            <v>0.12179759166174764</v>
          </cell>
          <cell r="AN235">
            <v>0.12179759166174764</v>
          </cell>
          <cell r="AO235">
            <v>0.13222854721383012</v>
          </cell>
          <cell r="AP235">
            <v>0.13222854721383012</v>
          </cell>
        </row>
        <row r="236">
          <cell r="C236">
            <v>20080</v>
          </cell>
          <cell r="D236" t="str">
            <v>Stage 3</v>
          </cell>
          <cell r="E236" t="str">
            <v>Stage 3</v>
          </cell>
          <cell r="F236">
            <v>0</v>
          </cell>
          <cell r="G236">
            <v>0</v>
          </cell>
          <cell r="H236">
            <v>0.7693924316932933</v>
          </cell>
          <cell r="I236">
            <v>0.91599222543134473</v>
          </cell>
          <cell r="J236">
            <v>0.91599222543134473</v>
          </cell>
          <cell r="K236">
            <v>0.80583853470884226</v>
          </cell>
          <cell r="L236">
            <v>0.80583853470884226</v>
          </cell>
          <cell r="M236">
            <v>0.84883762771133675</v>
          </cell>
          <cell r="N236">
            <v>0.84883762771133675</v>
          </cell>
          <cell r="O236">
            <v>0.72400281109483322</v>
          </cell>
          <cell r="P236">
            <v>0.72400281109483322</v>
          </cell>
          <cell r="Q236">
            <v>0.71767713875934114</v>
          </cell>
          <cell r="R236">
            <v>0.71767713875934114</v>
          </cell>
          <cell r="S236">
            <v>0.71681742808359161</v>
          </cell>
          <cell r="T236">
            <v>0.71681742808359161</v>
          </cell>
          <cell r="U236">
            <v>0.71650741464951351</v>
          </cell>
          <cell r="V236">
            <v>0.71650741464951351</v>
          </cell>
          <cell r="W236">
            <v>0.75629623351300002</v>
          </cell>
          <cell r="X236">
            <v>0.75629623351300002</v>
          </cell>
          <cell r="Y236">
            <v>0.7529181612045398</v>
          </cell>
          <cell r="Z236">
            <v>0.7529181612045398</v>
          </cell>
          <cell r="AA236">
            <v>0.70658394842998862</v>
          </cell>
          <cell r="AB236">
            <v>0.70658394842998862</v>
          </cell>
          <cell r="AC236">
            <v>0.69543594409462395</v>
          </cell>
          <cell r="AD236">
            <v>0.69543594409462395</v>
          </cell>
          <cell r="AE236">
            <v>0.67507039540465152</v>
          </cell>
          <cell r="AF236">
            <v>0.67507039540465152</v>
          </cell>
          <cell r="AG236">
            <v>0.66430162408195625</v>
          </cell>
          <cell r="AH236">
            <v>0.66430162408195625</v>
          </cell>
          <cell r="AI236">
            <v>0.63030081401294935</v>
          </cell>
          <cell r="AJ236">
            <v>0.63030081401294935</v>
          </cell>
          <cell r="AK236">
            <v>0.62687806450616868</v>
          </cell>
          <cell r="AL236">
            <v>0.62687806450616868</v>
          </cell>
          <cell r="AM236">
            <v>0.60439026097582005</v>
          </cell>
          <cell r="AN236">
            <v>0.60439026097582005</v>
          </cell>
          <cell r="AO236">
            <v>0.58399389518278755</v>
          </cell>
          <cell r="AP236">
            <v>0.58399389518278755</v>
          </cell>
        </row>
        <row r="237">
          <cell r="C237">
            <v>21000</v>
          </cell>
          <cell r="D237" t="str">
            <v>Dividends</v>
          </cell>
          <cell r="E237" t="str">
            <v>Dividends</v>
          </cell>
          <cell r="K237">
            <v>-1.2965128433927926E-2</v>
          </cell>
          <cell r="L237">
            <v>-1.2965128433927926E-2</v>
          </cell>
          <cell r="M237">
            <v>-1.2431213372548607E-2</v>
          </cell>
          <cell r="N237">
            <v>-1.2431213372548607E-2</v>
          </cell>
          <cell r="O237">
            <v>-1.1609583633892554E-2</v>
          </cell>
          <cell r="P237">
            <v>-1.1609583633892554E-2</v>
          </cell>
          <cell r="Q237">
            <v>-7.072170375622573E-3</v>
          </cell>
          <cell r="R237">
            <v>-7.072170375622573E-3</v>
          </cell>
          <cell r="S237">
            <v>-1.8575333641706576E-2</v>
          </cell>
          <cell r="T237">
            <v>-1.8575333641706576E-2</v>
          </cell>
          <cell r="U237">
            <v>-1.8575333641706576E-2</v>
          </cell>
          <cell r="V237">
            <v>-1.8575333641706576E-2</v>
          </cell>
          <cell r="W237">
            <v>-1.8575333641706576E-2</v>
          </cell>
          <cell r="X237">
            <v>-1.8575333641706576E-2</v>
          </cell>
          <cell r="Y237">
            <v>0</v>
          </cell>
          <cell r="Z237">
            <v>0</v>
          </cell>
          <cell r="AA237">
            <v>0</v>
          </cell>
          <cell r="AB237">
            <v>0</v>
          </cell>
          <cell r="AC237">
            <v>0</v>
          </cell>
          <cell r="AD237">
            <v>0</v>
          </cell>
          <cell r="AE237">
            <v>0</v>
          </cell>
          <cell r="AF237">
            <v>0</v>
          </cell>
          <cell r="AG237">
            <v>-1.0040711127582161E-2</v>
          </cell>
          <cell r="AH237">
            <v>-1.0040711127582161E-2</v>
          </cell>
          <cell r="AI237">
            <v>-1.0040711127582161E-2</v>
          </cell>
          <cell r="AJ237">
            <v>-1.0040711127582161E-2</v>
          </cell>
          <cell r="AK237">
            <v>-1.9278165364957751E-2</v>
          </cell>
          <cell r="AL237">
            <v>-1.9278165364957751E-2</v>
          </cell>
          <cell r="AM237">
            <v>-1.9278165364957751E-2</v>
          </cell>
          <cell r="AN237">
            <v>-1.9278165364957751E-2</v>
          </cell>
          <cell r="AO237">
            <v>-8.8405506711363626E-3</v>
          </cell>
          <cell r="AP237">
            <v>-8.8405506711363626E-3</v>
          </cell>
        </row>
        <row r="238">
          <cell r="C238">
            <v>21010</v>
          </cell>
          <cell r="D238" t="str">
            <v>YTD Profit</v>
          </cell>
          <cell r="E238" t="str">
            <v>YTD Profit</v>
          </cell>
          <cell r="K238">
            <v>1.6651556990744183E-2</v>
          </cell>
          <cell r="L238">
            <v>1.6651556990744183E-2</v>
          </cell>
          <cell r="M238">
            <v>2.4776571813061043E-2</v>
          </cell>
          <cell r="N238">
            <v>2.4776571813061043E-2</v>
          </cell>
          <cell r="O238">
            <v>2.2863697296360164E-2</v>
          </cell>
          <cell r="P238">
            <v>2.2863697296360164E-2</v>
          </cell>
          <cell r="Q238">
            <v>9.4356472821333828E-3</v>
          </cell>
          <cell r="R238">
            <v>9.4356472821333828E-3</v>
          </cell>
          <cell r="S238">
            <v>2.1486001738471667E-2</v>
          </cell>
          <cell r="T238">
            <v>2.1486001738471667E-2</v>
          </cell>
          <cell r="U238">
            <v>3.3231033501564658E-2</v>
          </cell>
          <cell r="V238">
            <v>3.3231033501564658E-2</v>
          </cell>
          <cell r="W238">
            <v>4.5652631546000591E-2</v>
          </cell>
          <cell r="X238">
            <v>4.5652631546000591E-2</v>
          </cell>
          <cell r="Y238">
            <v>9.711119377730254E-3</v>
          </cell>
          <cell r="Z238">
            <v>9.711119377730254E-3</v>
          </cell>
          <cell r="AA238">
            <v>2.0342265803160859E-2</v>
          </cell>
          <cell r="AB238">
            <v>2.0342265803160859E-2</v>
          </cell>
          <cell r="AC238">
            <v>3.04E-2</v>
          </cell>
          <cell r="AD238">
            <v>3.04E-2</v>
          </cell>
          <cell r="AE238">
            <v>4.0300720728971368E-2</v>
          </cell>
          <cell r="AF238">
            <v>4.0300720728971368E-2</v>
          </cell>
          <cell r="AG238">
            <v>7.923665341033748E-3</v>
          </cell>
          <cell r="AH238">
            <v>7.923665341033748E-3</v>
          </cell>
          <cell r="AI238">
            <v>1.5798115132404537E-2</v>
          </cell>
          <cell r="AJ238">
            <v>1.5798115132404537E-2</v>
          </cell>
          <cell r="AK238">
            <v>2.3751902606821033E-2</v>
          </cell>
          <cell r="AL238">
            <v>2.3751902606821033E-2</v>
          </cell>
          <cell r="AM238">
            <v>3.1735541115419826E-2</v>
          </cell>
          <cell r="AN238">
            <v>3.1735541115419826E-2</v>
          </cell>
          <cell r="AO238">
            <v>8.0508704042959473E-3</v>
          </cell>
          <cell r="AP238">
            <v>8.0508704042959473E-3</v>
          </cell>
        </row>
        <row r="239">
          <cell r="C239">
            <v>21020</v>
          </cell>
          <cell r="D239" t="str">
            <v>Other reserves</v>
          </cell>
          <cell r="E239" t="str">
            <v>Other reserves</v>
          </cell>
          <cell r="K239">
            <v>-1.1336155123813398E-3</v>
          </cell>
          <cell r="L239">
            <v>-1.1336155123813398E-3</v>
          </cell>
          <cell r="M239">
            <v>1.0753828314812716E-5</v>
          </cell>
          <cell r="N239">
            <v>1.0753828314812716E-5</v>
          </cell>
          <cell r="O239">
            <v>2.5173601973938809E-4</v>
          </cell>
          <cell r="P239">
            <v>2.5173601973938809E-4</v>
          </cell>
          <cell r="Q239">
            <v>7.5853836354407517E-4</v>
          </cell>
          <cell r="R239">
            <v>7.5853836354407517E-4</v>
          </cell>
          <cell r="S239">
            <v>1.8927676762000346E-3</v>
          </cell>
          <cell r="T239">
            <v>1.8927676762000346E-3</v>
          </cell>
          <cell r="U239">
            <v>2.4274617509654987E-3</v>
          </cell>
          <cell r="V239">
            <v>2.4274617509654987E-3</v>
          </cell>
          <cell r="W239">
            <v>1.3749523879370013E-3</v>
          </cell>
          <cell r="X239">
            <v>1.3749523879370013E-3</v>
          </cell>
          <cell r="Y239">
            <v>9.374271864047843E-4</v>
          </cell>
          <cell r="Z239">
            <v>9.374271864047843E-4</v>
          </cell>
          <cell r="AA239">
            <v>-1.3014204201237882E-3</v>
          </cell>
          <cell r="AB239">
            <v>-1.3014204201237882E-3</v>
          </cell>
          <cell r="AC239">
            <v>-1.6000000000000001E-3</v>
          </cell>
          <cell r="AD239">
            <v>-1.6000000000000001E-3</v>
          </cell>
          <cell r="AE239">
            <v>-1.6673590148824284E-3</v>
          </cell>
          <cell r="AF239">
            <v>-1.6673590148824284E-3</v>
          </cell>
          <cell r="AG239">
            <v>1.1348814973283565E-4</v>
          </cell>
          <cell r="AH239">
            <v>1.1348814973283565E-4</v>
          </cell>
          <cell r="AI239">
            <v>1.9153861361198283E-4</v>
          </cell>
          <cell r="AJ239">
            <v>1.9153861361198283E-4</v>
          </cell>
          <cell r="AK239">
            <v>-3.4789055914846674E-4</v>
          </cell>
          <cell r="AL239">
            <v>-3.4789055914846674E-4</v>
          </cell>
          <cell r="AM239">
            <v>6.6462077538359499E-4</v>
          </cell>
          <cell r="AN239">
            <v>6.6462077538359499E-4</v>
          </cell>
          <cell r="AO239">
            <v>-6.6347756229225929E-4</v>
          </cell>
          <cell r="AP239">
            <v>-6.6347756229225929E-4</v>
          </cell>
        </row>
        <row r="240">
          <cell r="C240">
            <v>21030</v>
          </cell>
          <cell r="D240" t="str">
            <v>FTA</v>
          </cell>
          <cell r="E240" t="str">
            <v>FTA + Goodwill</v>
          </cell>
          <cell r="K240">
            <v>0</v>
          </cell>
          <cell r="L240">
            <v>0</v>
          </cell>
          <cell r="M240">
            <v>0</v>
          </cell>
          <cell r="N240">
            <v>0</v>
          </cell>
          <cell r="O240">
            <v>0</v>
          </cell>
          <cell r="P240">
            <v>0</v>
          </cell>
          <cell r="Q240">
            <v>0</v>
          </cell>
          <cell r="R240">
            <v>0</v>
          </cell>
          <cell r="S240">
            <v>8.9244818974906406E-3</v>
          </cell>
          <cell r="T240">
            <v>8.9244818974906406E-3</v>
          </cell>
          <cell r="U240">
            <v>8.9244818974906406E-3</v>
          </cell>
          <cell r="V240">
            <v>8.9244818974906406E-3</v>
          </cell>
          <cell r="W240">
            <v>8.9244818974906406E-3</v>
          </cell>
          <cell r="X240">
            <v>8.9244818974906406E-3</v>
          </cell>
          <cell r="Y240">
            <v>-5.6439790982090775E-4</v>
          </cell>
          <cell r="Z240">
            <v>-5.6439790982090775E-4</v>
          </cell>
          <cell r="AA240">
            <v>-1.1287958196418155E-3</v>
          </cell>
          <cell r="AB240">
            <v>-1.1287958196418155E-3</v>
          </cell>
          <cell r="AC240">
            <v>-1.6999999999999999E-3</v>
          </cell>
          <cell r="AD240">
            <v>-1.6999999999999999E-3</v>
          </cell>
          <cell r="AE240">
            <v>-3.89384374116234E-3</v>
          </cell>
          <cell r="AF240">
            <v>-3.89384374116234E-3</v>
          </cell>
          <cell r="AG240">
            <v>-5.9891235362247186E-4</v>
          </cell>
          <cell r="AH240">
            <v>-5.9891235362247186E-4</v>
          </cell>
          <cell r="AI240">
            <v>-1.1544548596004651E-3</v>
          </cell>
          <cell r="AJ240">
            <v>-1.1544548596004651E-3</v>
          </cell>
          <cell r="AK240">
            <v>-1.9930008331360384E-3</v>
          </cell>
          <cell r="AL240">
            <v>-1.9930008331360384E-3</v>
          </cell>
          <cell r="AM240">
            <v>-2.640114624597581E-3</v>
          </cell>
          <cell r="AN240">
            <v>-2.640114624597581E-3</v>
          </cell>
          <cell r="AO240">
            <v>-2.3683450876206002E-4</v>
          </cell>
          <cell r="AP240">
            <v>-2.3683450876206002E-4</v>
          </cell>
        </row>
        <row r="241">
          <cell r="C241">
            <v>21031</v>
          </cell>
          <cell r="D241" t="str">
            <v>Sukuk</v>
          </cell>
          <cell r="E241" t="str">
            <v>Sukuk</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1.5271523302567189E-2</v>
          </cell>
          <cell r="Z241">
            <v>1.5271523302567189E-2</v>
          </cell>
          <cell r="AA241">
            <v>1.5271523302567189E-2</v>
          </cell>
          <cell r="AB241">
            <v>1.5271523302567189E-2</v>
          </cell>
          <cell r="AC241">
            <v>1.5299999999999999E-2</v>
          </cell>
          <cell r="AD241">
            <v>1.5299999999999999E-2</v>
          </cell>
          <cell r="AE241">
            <v>3.8766174628365714E-2</v>
          </cell>
          <cell r="AF241">
            <v>3.8766174628365714E-2</v>
          </cell>
          <cell r="AG241">
            <v>0</v>
          </cell>
          <cell r="AH241">
            <v>0</v>
          </cell>
          <cell r="AI241">
            <v>0</v>
          </cell>
          <cell r="AJ241">
            <v>0</v>
          </cell>
          <cell r="AK241">
            <v>0</v>
          </cell>
          <cell r="AL241">
            <v>0</v>
          </cell>
          <cell r="AM241">
            <v>0</v>
          </cell>
          <cell r="AN241">
            <v>0</v>
          </cell>
          <cell r="AO241">
            <v>0</v>
          </cell>
          <cell r="AP241">
            <v>0</v>
          </cell>
        </row>
        <row r="242">
          <cell r="C242">
            <v>21040</v>
          </cell>
          <cell r="D242" t="str">
            <v>RWA</v>
          </cell>
          <cell r="E242" t="str">
            <v>RWA</v>
          </cell>
          <cell r="K242">
            <v>-1.1011624599843867E-2</v>
          </cell>
          <cell r="L242">
            <v>-1.1011624599843867E-2</v>
          </cell>
          <cell r="M242">
            <v>-1.8300157050314264E-2</v>
          </cell>
          <cell r="N242">
            <v>-1.8300157050314264E-2</v>
          </cell>
          <cell r="O242">
            <v>-1.9577370909169722E-2</v>
          </cell>
          <cell r="P242">
            <v>-1.9577370909169722E-2</v>
          </cell>
          <cell r="Q242">
            <v>-1.5518852592046634E-2</v>
          </cell>
          <cell r="R242">
            <v>-1.5518852592046634E-2</v>
          </cell>
          <cell r="S242">
            <v>-2.4971504891582896E-2</v>
          </cell>
          <cell r="T242">
            <v>-2.4971504891582896E-2</v>
          </cell>
          <cell r="U242">
            <v>-3.7858782924992618E-2</v>
          </cell>
          <cell r="V242">
            <v>-3.7858782924992618E-2</v>
          </cell>
          <cell r="W242">
            <v>-5.2392637223239891E-2</v>
          </cell>
          <cell r="X242">
            <v>-5.2392637223239891E-2</v>
          </cell>
          <cell r="Y242">
            <v>-8.9750522633275098E-3</v>
          </cell>
          <cell r="Z242">
            <v>-8.9750522633275098E-3</v>
          </cell>
          <cell r="AA242">
            <v>-1.9134450593795094E-2</v>
          </cell>
          <cell r="AB242">
            <v>-1.9134450593795094E-2</v>
          </cell>
          <cell r="AC242">
            <v>-2.3199999999999998E-2</v>
          </cell>
          <cell r="AD242">
            <v>-2.3199999999999998E-2</v>
          </cell>
          <cell r="AE242">
            <v>-3.445049886399501E-2</v>
          </cell>
          <cell r="AF242">
            <v>-3.445049886399501E-2</v>
          </cell>
          <cell r="AG242">
            <v>-2.7779378084782924E-3</v>
          </cell>
          <cell r="AH242">
            <v>-2.7779378084782924E-3</v>
          </cell>
          <cell r="AI242">
            <v>-2.2848086052712491E-3</v>
          </cell>
          <cell r="AJ242">
            <v>-2.2848086052712491E-3</v>
          </cell>
          <cell r="AK242">
            <v>-8.4427828821604378E-3</v>
          </cell>
          <cell r="AL242">
            <v>-8.4427828821604378E-3</v>
          </cell>
          <cell r="AM242">
            <v>-9.1591512724397695E-3</v>
          </cell>
          <cell r="AN242">
            <v>-9.1591512724397695E-3</v>
          </cell>
          <cell r="AO242">
            <v>-1.0579988626989334E-2</v>
          </cell>
          <cell r="AP242">
            <v>-1.0579988626989334E-2</v>
          </cell>
        </row>
        <row r="243">
          <cell r="C243">
            <v>22000</v>
          </cell>
          <cell r="D243" t="str">
            <v>Retail</v>
          </cell>
          <cell r="E243" t="str">
            <v>Retail</v>
          </cell>
          <cell r="T243">
            <v>-1.6995761527204836E-3</v>
          </cell>
          <cell r="U243">
            <v>-2.6015605446578051E-3</v>
          </cell>
          <cell r="V243">
            <v>-2.6015605446578051E-3</v>
          </cell>
          <cell r="W243">
            <v>-4.5248470659974673E-3</v>
          </cell>
          <cell r="X243">
            <v>-4.5248470659974673E-3</v>
          </cell>
          <cell r="Y243">
            <v>-6.7000000000000002E-3</v>
          </cell>
          <cell r="Z243">
            <v>-6.7000000000000002E-3</v>
          </cell>
          <cell r="AB243">
            <v>-6.1214577686943619E-3</v>
          </cell>
          <cell r="AD243">
            <v>-4.6651031751708113E-3</v>
          </cell>
          <cell r="AF243">
            <v>-2.8999999999999998E-3</v>
          </cell>
          <cell r="AH243">
            <v>5.9999999999999995E-4</v>
          </cell>
          <cell r="AJ243">
            <v>2.3367148210741828E-3</v>
          </cell>
          <cell r="AL243">
            <v>2.2554780139450513E-3</v>
          </cell>
          <cell r="AN243">
            <v>2.3581131582879585E-3</v>
          </cell>
          <cell r="AP243">
            <v>3.8229906993783899E-3</v>
          </cell>
        </row>
        <row r="244">
          <cell r="C244">
            <v>22010</v>
          </cell>
          <cell r="D244" t="str">
            <v>Corporate</v>
          </cell>
          <cell r="E244" t="str">
            <v>Corporate</v>
          </cell>
          <cell r="T244">
            <v>-2.1669034917387274E-3</v>
          </cell>
          <cell r="U244">
            <v>-8.0142790046735862E-4</v>
          </cell>
          <cell r="V244">
            <v>-8.0142790046735862E-4</v>
          </cell>
          <cell r="W244">
            <v>-1.0549328826538942E-4</v>
          </cell>
          <cell r="X244">
            <v>-1.0549328826538942E-4</v>
          </cell>
          <cell r="Y244">
            <v>-1E-4</v>
          </cell>
          <cell r="Z244">
            <v>-1E-4</v>
          </cell>
          <cell r="AB244">
            <v>1.1236034428396481E-3</v>
          </cell>
          <cell r="AD244">
            <v>1.0688456898256312E-3</v>
          </cell>
          <cell r="AF244">
            <v>1.6000000000000001E-3</v>
          </cell>
          <cell r="AH244">
            <v>5.3E-3</v>
          </cell>
          <cell r="AJ244">
            <v>3.6743016906351832E-3</v>
          </cell>
          <cell r="AL244">
            <v>4.190238530894258E-3</v>
          </cell>
          <cell r="AN244">
            <v>4.0144807433307806E-3</v>
          </cell>
          <cell r="AP244">
            <v>1.5070017030077165E-3</v>
          </cell>
        </row>
        <row r="245">
          <cell r="C245">
            <v>22020</v>
          </cell>
          <cell r="D245" t="str">
            <v>Treasury</v>
          </cell>
          <cell r="E245" t="str">
            <v>Treasury</v>
          </cell>
          <cell r="T245">
            <v>-1.1810655784913078E-3</v>
          </cell>
          <cell r="U245">
            <v>-1.1528233283204586E-3</v>
          </cell>
          <cell r="V245">
            <v>-1.1528233283204586E-3</v>
          </cell>
          <cell r="W245">
            <v>-6.3529616503730352E-4</v>
          </cell>
          <cell r="X245">
            <v>-6.3529616503730352E-4</v>
          </cell>
          <cell r="Y245">
            <v>1.1000000000000001E-3</v>
          </cell>
          <cell r="Z245">
            <v>1.1000000000000001E-3</v>
          </cell>
          <cell r="AB245">
            <v>9.559232046277013E-4</v>
          </cell>
          <cell r="AD245">
            <v>1.3192586195220626E-3</v>
          </cell>
          <cell r="AF245">
            <v>1.6000000000000001E-3</v>
          </cell>
          <cell r="AH245">
            <v>2.7000000000000001E-3</v>
          </cell>
          <cell r="AJ245">
            <v>2.8616421951378253E-3</v>
          </cell>
          <cell r="AL245">
            <v>2.6671823739097015E-3</v>
          </cell>
          <cell r="AN245">
            <v>2.3512504913275737E-3</v>
          </cell>
          <cell r="AP245">
            <v>1.0207663838149774E-3</v>
          </cell>
        </row>
        <row r="246">
          <cell r="C246">
            <v>22030</v>
          </cell>
          <cell r="D246" t="str">
            <v>CoF</v>
          </cell>
          <cell r="E246" t="str">
            <v>CoF</v>
          </cell>
          <cell r="T246">
            <v>0</v>
          </cell>
          <cell r="U246">
            <v>-5.522544141530561E-4</v>
          </cell>
          <cell r="V246">
            <v>-5.522544141530561E-4</v>
          </cell>
          <cell r="W246">
            <v>-8.729489262759055E-4</v>
          </cell>
          <cell r="X246">
            <v>-8.729489262759055E-4</v>
          </cell>
          <cell r="Y246">
            <v>-2.5000000000000001E-3</v>
          </cell>
          <cell r="Z246">
            <v>-2.5000000000000001E-3</v>
          </cell>
          <cell r="AB246">
            <v>-3.526259136566518E-3</v>
          </cell>
          <cell r="AD246">
            <v>-4.916666994298359E-3</v>
          </cell>
          <cell r="AF246">
            <v>-7.4999999999999997E-3</v>
          </cell>
          <cell r="AH246">
            <v>-1.7399999999999999E-2</v>
          </cell>
          <cell r="AJ246">
            <v>-1.7301758334546932E-2</v>
          </cell>
          <cell r="AL246">
            <v>-1.658742623811733E-2</v>
          </cell>
          <cell r="AN246">
            <v>-1.4905350325376937E-2</v>
          </cell>
          <cell r="AP246">
            <v>-6.2858356491003811E-3</v>
          </cell>
        </row>
        <row r="247">
          <cell r="C247">
            <v>22040</v>
          </cell>
          <cell r="D247" t="str">
            <v>Management Actions</v>
          </cell>
          <cell r="E247" t="str">
            <v>Management Actions</v>
          </cell>
          <cell r="T247">
            <v>1.5209741905935527E-3</v>
          </cell>
          <cell r="U247">
            <v>1.1481831202135731E-3</v>
          </cell>
          <cell r="V247">
            <v>1.1481831202135731E-3</v>
          </cell>
          <cell r="W247">
            <v>1.1627158735864219E-3</v>
          </cell>
          <cell r="X247">
            <v>1.1627158735864219E-3</v>
          </cell>
          <cell r="Y247">
            <v>6.9999999999999999E-4</v>
          </cell>
          <cell r="Z247">
            <v>6.9999999999999999E-4</v>
          </cell>
          <cell r="AB247">
            <v>7.1816944821769414E-4</v>
          </cell>
          <cell r="AD247">
            <v>6.1211383995885861E-4</v>
          </cell>
          <cell r="AF247">
            <v>5.0000000000000001E-4</v>
          </cell>
          <cell r="AH247">
            <v>8.0000000000000004E-4</v>
          </cell>
          <cell r="AJ247">
            <v>6.1660497321278009E-4</v>
          </cell>
          <cell r="AL247">
            <v>6.7971328435426689E-4</v>
          </cell>
          <cell r="AN247">
            <v>5.7262620300387469E-4</v>
          </cell>
          <cell r="AP247">
            <v>1.6847302934959799E-4</v>
          </cell>
        </row>
        <row r="248">
          <cell r="C248">
            <v>23000</v>
          </cell>
          <cell r="D248" t="str">
            <v>Yield Income</v>
          </cell>
          <cell r="E248" t="str">
            <v>Yield Income</v>
          </cell>
          <cell r="R248">
            <v>-3.5763322397316034E-2</v>
          </cell>
          <cell r="T248">
            <v>-4.7548201464052656E-2</v>
          </cell>
          <cell r="V248">
            <v>-4.9445898570841272E-2</v>
          </cell>
          <cell r="X248">
            <v>-4.4006377819943349E-2</v>
          </cell>
          <cell r="Z248">
            <v>-2.3280399076384167E-2</v>
          </cell>
          <cell r="AB248">
            <v>-2.1369667880212124E-2</v>
          </cell>
          <cell r="AD248">
            <v>-1.9E-2</v>
          </cell>
          <cell r="AF248">
            <v>-1.6E-2</v>
          </cell>
          <cell r="AH248">
            <v>7.9092149147840483E-3</v>
          </cell>
          <cell r="AJ248">
            <v>1.0969461234236252E-2</v>
          </cell>
          <cell r="AL248">
            <v>1.1083442557269474E-2</v>
          </cell>
          <cell r="AN248">
            <v>8.125534901670969E-3</v>
          </cell>
          <cell r="AP248">
            <v>-1.6E-2</v>
          </cell>
        </row>
        <row r="249">
          <cell r="C249">
            <v>23010</v>
          </cell>
          <cell r="D249" t="str">
            <v>Non-Yield Income</v>
          </cell>
          <cell r="E249" t="str">
            <v>Non-Yield Income</v>
          </cell>
          <cell r="R249">
            <v>-1.7335564870964708E-2</v>
          </cell>
          <cell r="T249">
            <v>-2.0844751997475777E-2</v>
          </cell>
          <cell r="V249">
            <v>-2.0975482508078992E-2</v>
          </cell>
          <cell r="X249">
            <v>-1.9179321557005687E-2</v>
          </cell>
          <cell r="Z249">
            <v>-1.795646760202076E-2</v>
          </cell>
          <cell r="AB249">
            <v>-1.4499440138297095E-2</v>
          </cell>
          <cell r="AD249">
            <v>-1.0999999999999999E-2</v>
          </cell>
          <cell r="AF249">
            <v>-8.9999999999999993E-3</v>
          </cell>
          <cell r="AH249">
            <v>-1.4342384565871127E-3</v>
          </cell>
          <cell r="AJ249">
            <v>-1.7098537422580318E-3</v>
          </cell>
          <cell r="AL249">
            <v>-5.5882158019791492E-4</v>
          </cell>
          <cell r="AN249">
            <v>1.2593586301195008E-3</v>
          </cell>
          <cell r="AP249">
            <v>2E-3</v>
          </cell>
        </row>
        <row r="250">
          <cell r="C250">
            <v>23020</v>
          </cell>
          <cell r="D250" t="str">
            <v>Staff</v>
          </cell>
          <cell r="E250" t="str">
            <v>Staff</v>
          </cell>
          <cell r="R250">
            <v>4.0273879945558764E-3</v>
          </cell>
          <cell r="T250">
            <v>7.9559511878555117E-3</v>
          </cell>
          <cell r="V250">
            <v>5.7357974384912823E-3</v>
          </cell>
          <cell r="X250">
            <v>6.032887779970071E-3</v>
          </cell>
          <cell r="Z250">
            <v>6.9915108158409281E-3</v>
          </cell>
          <cell r="AB250">
            <v>5.1503387316829494E-3</v>
          </cell>
          <cell r="AD250">
            <v>0.01</v>
          </cell>
          <cell r="AF250">
            <v>8.9999999999999993E-3</v>
          </cell>
          <cell r="AH250">
            <v>9.6949473360657679E-3</v>
          </cell>
          <cell r="AJ250">
            <v>1.0853065378244754E-2</v>
          </cell>
          <cell r="AL250">
            <v>4.5031963674569131E-3</v>
          </cell>
          <cell r="AN250">
            <v>4.4758598377156941E-3</v>
          </cell>
          <cell r="AP250">
            <v>3.0000000000000001E-3</v>
          </cell>
        </row>
        <row r="251">
          <cell r="C251">
            <v>23030</v>
          </cell>
          <cell r="D251" t="str">
            <v>Depreciation</v>
          </cell>
          <cell r="E251" t="str">
            <v>Depreciation</v>
          </cell>
          <cell r="R251">
            <v>-2.8229277437905125E-3</v>
          </cell>
          <cell r="T251">
            <v>-1.5351607980352996E-3</v>
          </cell>
          <cell r="V251">
            <v>4.0991417926768733E-4</v>
          </cell>
          <cell r="X251">
            <v>9.2570549385691042E-4</v>
          </cell>
          <cell r="Z251">
            <v>6.3725848841234079E-3</v>
          </cell>
          <cell r="AB251">
            <v>7.4776848541544825E-3</v>
          </cell>
          <cell r="AD251">
            <v>6.0000000000000001E-3</v>
          </cell>
          <cell r="AF251">
            <v>6.0000000000000001E-3</v>
          </cell>
          <cell r="AH251">
            <v>8.8543022529899394E-3</v>
          </cell>
          <cell r="AJ251">
            <v>7.3988191032870257E-3</v>
          </cell>
          <cell r="AL251">
            <v>8.5305582698818692E-3</v>
          </cell>
          <cell r="AN251">
            <v>8.5410176295857912E-3</v>
          </cell>
          <cell r="AP251">
            <v>0.01</v>
          </cell>
        </row>
        <row r="252">
          <cell r="C252">
            <v>23040</v>
          </cell>
          <cell r="D252" t="str">
            <v>G&amp;A</v>
          </cell>
          <cell r="E252" t="str">
            <v>G&amp;A</v>
          </cell>
          <cell r="R252">
            <v>3.8944270175153934E-3</v>
          </cell>
          <cell r="T252">
            <v>3.97216307170822E-3</v>
          </cell>
          <cell r="V252">
            <v>2.2756694611613011E-3</v>
          </cell>
          <cell r="X252">
            <v>2.2710610312206029E-4</v>
          </cell>
          <cell r="Z252">
            <v>3.8727709784405671E-3</v>
          </cell>
          <cell r="AB252">
            <v>2.2410844326717664E-3</v>
          </cell>
          <cell r="AD252">
            <v>-2E-3</v>
          </cell>
          <cell r="AF252">
            <v>2E-3</v>
          </cell>
          <cell r="AH252">
            <v>-1.402422604725263E-2</v>
          </cell>
          <cell r="AJ252">
            <v>-1.4511491973509988E-2</v>
          </cell>
          <cell r="AL252">
            <v>-1.055837561441033E-2</v>
          </cell>
          <cell r="AN252">
            <v>-1.1401770999091945E-2</v>
          </cell>
          <cell r="AP252">
            <v>-2E-3</v>
          </cell>
        </row>
        <row r="253">
          <cell r="C253">
            <v>24000</v>
          </cell>
          <cell r="D253" t="str">
            <v>Market Share - Assets</v>
          </cell>
          <cell r="E253" t="str">
            <v>Market Share - Assets</v>
          </cell>
          <cell r="F253">
            <v>0.154</v>
          </cell>
          <cell r="G253">
            <v>0.161</v>
          </cell>
          <cell r="H253">
            <v>0.157</v>
          </cell>
          <cell r="I253">
            <v>0.154</v>
          </cell>
          <cell r="J253">
            <v>0.154</v>
          </cell>
          <cell r="K253">
            <v>0.159</v>
          </cell>
          <cell r="L253">
            <v>0.159</v>
          </cell>
          <cell r="M253">
            <v>0.16</v>
          </cell>
          <cell r="N253">
            <v>0.16</v>
          </cell>
          <cell r="O253">
            <v>0.16900000000000001</v>
          </cell>
          <cell r="P253">
            <v>0.16900000000000001</v>
          </cell>
          <cell r="Q253">
            <v>0.183</v>
          </cell>
          <cell r="R253">
            <v>0.183</v>
          </cell>
          <cell r="S253">
            <v>0.189</v>
          </cell>
          <cell r="T253">
            <v>0.189</v>
          </cell>
          <cell r="U253">
            <v>0.19800000000000001</v>
          </cell>
          <cell r="V253">
            <v>0.19800000000000001</v>
          </cell>
          <cell r="W253">
            <v>0.20599999999999999</v>
          </cell>
          <cell r="X253">
            <v>0.20599999999999999</v>
          </cell>
          <cell r="Y253">
            <v>0.20899999999999999</v>
          </cell>
          <cell r="Z253">
            <v>0.20899999999999999</v>
          </cell>
          <cell r="AA253">
            <v>0.215</v>
          </cell>
          <cell r="AB253">
            <v>0.215</v>
          </cell>
          <cell r="AC253">
            <v>0.222</v>
          </cell>
          <cell r="AD253">
            <v>0.222</v>
          </cell>
          <cell r="AE253">
            <v>0.22500000000000001</v>
          </cell>
          <cell r="AF253">
            <v>0.22500000000000001</v>
          </cell>
          <cell r="AG253">
            <v>0.221</v>
          </cell>
          <cell r="AH253">
            <v>0.221</v>
          </cell>
          <cell r="AI253">
            <v>0.219</v>
          </cell>
          <cell r="AJ253">
            <v>0.219</v>
          </cell>
          <cell r="AK253">
            <v>0.22</v>
          </cell>
          <cell r="AL253">
            <v>0.22</v>
          </cell>
          <cell r="AM253">
            <v>0.218</v>
          </cell>
          <cell r="AN253">
            <v>0.218</v>
          </cell>
          <cell r="AO253">
            <v>0.2175</v>
          </cell>
          <cell r="AP253">
            <v>0.2175</v>
          </cell>
        </row>
        <row r="254">
          <cell r="C254">
            <v>24010</v>
          </cell>
          <cell r="D254" t="str">
            <v>Market Share - Deposits</v>
          </cell>
          <cell r="E254" t="str">
            <v>Market Share - Deposits</v>
          </cell>
          <cell r="F254">
            <v>0.16400000000000001</v>
          </cell>
          <cell r="G254">
            <v>0.17299999999999999</v>
          </cell>
          <cell r="H254">
            <v>0.17299999999999999</v>
          </cell>
          <cell r="I254">
            <v>0.17199999999999999</v>
          </cell>
          <cell r="J254">
            <v>0.17199999999999999</v>
          </cell>
          <cell r="K254">
            <v>0.18</v>
          </cell>
          <cell r="L254">
            <v>0.18</v>
          </cell>
          <cell r="M254">
            <v>0.18099999999999999</v>
          </cell>
          <cell r="N254">
            <v>0.18099999999999999</v>
          </cell>
          <cell r="O254">
            <v>0.19400000000000001</v>
          </cell>
          <cell r="P254">
            <v>0.19400000000000001</v>
          </cell>
          <cell r="Q254">
            <v>0.21099999999999999</v>
          </cell>
          <cell r="R254">
            <v>0.21099999999999999</v>
          </cell>
          <cell r="S254">
            <v>0.22</v>
          </cell>
          <cell r="T254">
            <v>0.22</v>
          </cell>
          <cell r="U254">
            <v>0.23200000000000001</v>
          </cell>
          <cell r="V254">
            <v>0.23200000000000001</v>
          </cell>
          <cell r="W254">
            <v>0.24199999999999999</v>
          </cell>
          <cell r="X254">
            <v>0.24199999999999999</v>
          </cell>
          <cell r="Y254">
            <v>0.23100000000000001</v>
          </cell>
          <cell r="Z254">
            <v>0.23100000000000001</v>
          </cell>
          <cell r="AA254">
            <v>0.24399999999999999</v>
          </cell>
          <cell r="AB254">
            <v>0.24399999999999999</v>
          </cell>
          <cell r="AC254">
            <v>0.245</v>
          </cell>
          <cell r="AD254">
            <v>0.245</v>
          </cell>
          <cell r="AE254">
            <v>0.246</v>
          </cell>
          <cell r="AF254">
            <v>0.246</v>
          </cell>
          <cell r="AG254">
            <v>0.23100000000000001</v>
          </cell>
          <cell r="AH254">
            <v>0.23100000000000001</v>
          </cell>
          <cell r="AI254">
            <v>0.23300000000000001</v>
          </cell>
          <cell r="AJ254">
            <v>0.23300000000000001</v>
          </cell>
          <cell r="AK254">
            <v>0.23</v>
          </cell>
          <cell r="AL254">
            <v>0.23</v>
          </cell>
          <cell r="AM254">
            <v>0.23200000000000001</v>
          </cell>
          <cell r="AN254">
            <v>0.23200000000000001</v>
          </cell>
          <cell r="AO254">
            <v>0.23046</v>
          </cell>
          <cell r="AP254">
            <v>0.23046</v>
          </cell>
        </row>
        <row r="255">
          <cell r="C255">
            <v>24020</v>
          </cell>
          <cell r="D255" t="str">
            <v>Market Share - Demand Deposits</v>
          </cell>
          <cell r="E255" t="str">
            <v>Market Share - Demand Deposits</v>
          </cell>
          <cell r="F255">
            <v>0.23699999999999999</v>
          </cell>
          <cell r="G255">
            <v>0.248</v>
          </cell>
          <cell r="H255">
            <v>0.252</v>
          </cell>
          <cell r="I255">
            <v>0.24</v>
          </cell>
          <cell r="J255">
            <v>0.24</v>
          </cell>
          <cell r="K255">
            <v>0.245</v>
          </cell>
          <cell r="L255">
            <v>0.245</v>
          </cell>
          <cell r="M255">
            <v>0.245</v>
          </cell>
          <cell r="N255">
            <v>0.245</v>
          </cell>
          <cell r="O255">
            <v>0.24299999999999999</v>
          </cell>
          <cell r="P255">
            <v>0.24299999999999999</v>
          </cell>
          <cell r="Q255">
            <v>0.26100000000000001</v>
          </cell>
          <cell r="R255">
            <v>0.26100000000000001</v>
          </cell>
          <cell r="S255">
            <v>0.255</v>
          </cell>
          <cell r="T255">
            <v>0.255</v>
          </cell>
          <cell r="U255">
            <v>0.26100000000000001</v>
          </cell>
          <cell r="V255">
            <v>0.26100000000000001</v>
          </cell>
          <cell r="W255">
            <v>0.25900000000000001</v>
          </cell>
          <cell r="X255">
            <v>0.25900000000000001</v>
          </cell>
          <cell r="Y255">
            <v>0.245</v>
          </cell>
          <cell r="Z255">
            <v>0.245</v>
          </cell>
          <cell r="AA255">
            <v>0.25700000000000001</v>
          </cell>
          <cell r="AB255">
            <v>0.25700000000000001</v>
          </cell>
          <cell r="AC255">
            <v>0.26100000000000001</v>
          </cell>
          <cell r="AD255">
            <v>0.26100000000000001</v>
          </cell>
          <cell r="AE255">
            <v>0.252</v>
          </cell>
          <cell r="AF255">
            <v>0.252</v>
          </cell>
          <cell r="AG255">
            <v>0.248</v>
          </cell>
          <cell r="AH255">
            <v>0.248</v>
          </cell>
          <cell r="AI255">
            <v>0.25800000000000001</v>
          </cell>
          <cell r="AJ255">
            <v>0.25800000000000001</v>
          </cell>
          <cell r="AK255">
            <v>0.25700000000000001</v>
          </cell>
          <cell r="AL255">
            <v>0.25700000000000001</v>
          </cell>
          <cell r="AM255">
            <v>0.246</v>
          </cell>
          <cell r="AN255">
            <v>0.246</v>
          </cell>
          <cell r="AO255">
            <v>0.25990000000000002</v>
          </cell>
          <cell r="AP255">
            <v>0.25990000000000002</v>
          </cell>
        </row>
      </sheetData>
      <sheetData sheetId="2">
        <row r="7">
          <cell r="A7" t="str">
            <v>K</v>
          </cell>
          <cell r="B7">
            <v>1</v>
          </cell>
          <cell r="C7" t="str">
            <v>th</v>
          </cell>
        </row>
        <row r="8">
          <cell r="A8" t="str">
            <v>M</v>
          </cell>
          <cell r="B8">
            <v>1000</v>
          </cell>
          <cell r="C8" t="str">
            <v>mn</v>
          </cell>
        </row>
        <row r="9">
          <cell r="A9" t="str">
            <v>B</v>
          </cell>
          <cell r="B9">
            <v>1000000</v>
          </cell>
          <cell r="C9" t="str">
            <v>bn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Theme1 New">
  <a:themeElements>
    <a:clrScheme name="alrajhi bank">
      <a:dk1>
        <a:srgbClr val="231AFF"/>
      </a:dk1>
      <a:lt1>
        <a:srgbClr val="FFFFFF"/>
      </a:lt1>
      <a:dk2>
        <a:srgbClr val="231AFF"/>
      </a:dk2>
      <a:lt2>
        <a:srgbClr val="E7E6E6"/>
      </a:lt2>
      <a:accent1>
        <a:srgbClr val="231AFF"/>
      </a:accent1>
      <a:accent2>
        <a:srgbClr val="00B3FF"/>
      </a:accent2>
      <a:accent3>
        <a:srgbClr val="FF3252"/>
      </a:accent3>
      <a:accent4>
        <a:srgbClr val="FFD22B"/>
      </a:accent4>
      <a:accent5>
        <a:srgbClr val="00FDAD"/>
      </a:accent5>
      <a:accent6>
        <a:srgbClr val="00CA90"/>
      </a:accent6>
      <a:hlink>
        <a:srgbClr val="00BBFF"/>
      </a:hlink>
      <a:folHlink>
        <a:srgbClr val="F441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1 New" id="{8F2FEADD-D98B-42E7-A697-CD88DA479E42}" vid="{BFE906A2-EDF2-4DA9-835E-71C16A8A51A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showGridLines="0" tabSelected="1" workbookViewId="0">
      <selection activeCell="D25" sqref="D25"/>
    </sheetView>
  </sheetViews>
  <sheetFormatPr defaultColWidth="9.140625" defaultRowHeight="16.5" x14ac:dyDescent="0.3"/>
  <cols>
    <col min="1" max="11" width="9.140625" style="1"/>
    <col min="12" max="12" width="6.28515625" style="1" customWidth="1"/>
    <col min="13" max="16384" width="9.140625" style="1"/>
  </cols>
  <sheetData>
    <row r="1" spans="1:13" ht="81.75" customHeight="1" x14ac:dyDescent="0.3">
      <c r="A1" s="41" t="s">
        <v>88</v>
      </c>
    </row>
    <row r="2" spans="1:13" ht="25.5" x14ac:dyDescent="0.3">
      <c r="A2" s="42" t="s">
        <v>89</v>
      </c>
    </row>
    <row r="3" spans="1:13" ht="9.75" customHeight="1" x14ac:dyDescent="0.3"/>
    <row r="4" spans="1:13" s="31" customFormat="1" ht="30.75" customHeight="1" x14ac:dyDescent="0.25">
      <c r="A4" s="31" t="s">
        <v>92</v>
      </c>
      <c r="M4" s="43">
        <v>1</v>
      </c>
    </row>
    <row r="5" spans="1:13" customFormat="1" ht="9" customHeight="1" x14ac:dyDescent="0.25"/>
    <row r="6" spans="1:13" s="31" customFormat="1" ht="30.75" customHeight="1" x14ac:dyDescent="0.25">
      <c r="A6" s="31" t="s">
        <v>90</v>
      </c>
      <c r="M6" s="43">
        <v>2</v>
      </c>
    </row>
    <row r="7" spans="1:13" customFormat="1" ht="9" customHeight="1" x14ac:dyDescent="0.25"/>
    <row r="8" spans="1:13" s="31" customFormat="1" ht="30.75" customHeight="1" x14ac:dyDescent="0.25">
      <c r="A8" s="31" t="s">
        <v>91</v>
      </c>
      <c r="M8" s="43">
        <v>3</v>
      </c>
    </row>
    <row r="9" spans="1:13" customFormat="1" ht="9" customHeight="1" x14ac:dyDescent="0.25"/>
    <row r="10" spans="1:13" s="31" customFormat="1" ht="30.75" customHeight="1" x14ac:dyDescent="0.25">
      <c r="A10" s="31" t="s">
        <v>93</v>
      </c>
      <c r="M10" s="43">
        <v>4</v>
      </c>
    </row>
  </sheetData>
  <hyperlinks>
    <hyperlink ref="M4" location="'1. Income Statement'!A1" display="'1. Income Statement'!A1" xr:uid="{00000000-0004-0000-0000-000000000000}"/>
    <hyperlink ref="M6" location="'2. Balance Sheet'!A1" display="'2. Balance Sheet'!A1" xr:uid="{00000000-0004-0000-0000-000001000000}"/>
    <hyperlink ref="M8" location="'3. Segmentals'!A1" display="'3. Segmentals'!A1" xr:uid="{00000000-0004-0000-0000-000002000000}"/>
    <hyperlink ref="M10" location="'4. Disclaimer'!A1" display="'4. Disclaimer'!A1" xr:uid="{00000000-0004-0000-0000-000003000000}"/>
  </hyperlinks>
  <pageMargins left="0.7" right="0.7" top="0.75" bottom="0.75" header="0.3" footer="0.3"/>
  <pageSetup paperSize="9" orientation="portrait" r:id="rId1"/>
  <headerFooter>
    <oddFooter>&amp;L&amp;1#&amp;"Calibri"&amp;10 Classification: 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6"/>
  <sheetViews>
    <sheetView showGridLines="0" zoomScale="85" zoomScaleNormal="85" workbookViewId="0">
      <pane xSplit="1" topLeftCell="AT1" activePane="topRight" state="frozen"/>
      <selection pane="topRight" activeCell="BR29" sqref="BR29"/>
    </sheetView>
  </sheetViews>
  <sheetFormatPr defaultColWidth="9.140625" defaultRowHeight="16.5" x14ac:dyDescent="0.3"/>
  <cols>
    <col min="1" max="1" width="47.5703125" style="1" bestFit="1" customWidth="1"/>
    <col min="2" max="2" width="1.7109375" style="1" customWidth="1"/>
    <col min="3" max="3" width="12" style="1" bestFit="1" customWidth="1"/>
    <col min="4" max="4" width="1.7109375" style="1" customWidth="1"/>
    <col min="5" max="5" width="12" style="1" bestFit="1" customWidth="1"/>
    <col min="6" max="6" width="1.7109375" style="1" customWidth="1"/>
    <col min="7" max="7" width="12" style="1" bestFit="1" customWidth="1"/>
    <col min="8" max="8" width="1.7109375" style="1" customWidth="1"/>
    <col min="9" max="9" width="12" style="1" bestFit="1" customWidth="1"/>
    <col min="10" max="10" width="1.7109375" style="1" customWidth="1"/>
    <col min="11" max="11" width="12.7109375" style="1" bestFit="1" customWidth="1"/>
    <col min="12" max="12" width="1.7109375" style="1" customWidth="1"/>
    <col min="13" max="13" width="12" style="1" bestFit="1" customWidth="1"/>
    <col min="14" max="14" width="1.85546875" style="1" customWidth="1"/>
    <col min="15" max="15" width="12" style="1" bestFit="1" customWidth="1"/>
    <col min="16" max="16" width="1.7109375" style="1" customWidth="1"/>
    <col min="17" max="17" width="12" style="1" bestFit="1" customWidth="1"/>
    <col min="18" max="18" width="1.85546875" style="1" customWidth="1"/>
    <col min="19" max="20" width="12" style="1" bestFit="1" customWidth="1"/>
    <col min="21" max="21" width="8.85546875" style="1" customWidth="1"/>
    <col min="22" max="22" width="9.42578125" style="1" bestFit="1" customWidth="1"/>
    <col min="23" max="23" width="1.7109375" style="1" customWidth="1"/>
    <col min="24" max="24" width="12.7109375" style="1" bestFit="1" customWidth="1"/>
    <col min="25" max="25" width="1.7109375" style="1" customWidth="1"/>
    <col min="26" max="26" width="12.7109375" style="1" bestFit="1" customWidth="1"/>
    <col min="27" max="27" width="1.7109375" style="1" customWidth="1"/>
    <col min="28" max="28" width="12" style="1" bestFit="1" customWidth="1"/>
    <col min="29" max="29" width="1.7109375" style="1" customWidth="1"/>
    <col min="30" max="30" width="12" style="1" bestFit="1" customWidth="1"/>
    <col min="31" max="31" width="1.7109375" style="1" customWidth="1"/>
    <col min="32" max="32" width="12" style="1" bestFit="1" customWidth="1"/>
    <col min="33" max="33" width="1.7109375" style="1" customWidth="1"/>
    <col min="34" max="34" width="12" style="1" bestFit="1" customWidth="1"/>
    <col min="35" max="35" width="1.7109375" style="1" customWidth="1"/>
    <col min="36" max="36" width="12" style="1" bestFit="1" customWidth="1"/>
    <col min="37" max="37" width="1.7109375" style="1" customWidth="1"/>
    <col min="38" max="38" width="12" style="1" bestFit="1" customWidth="1"/>
    <col min="39" max="39" width="1.7109375" style="1" customWidth="1"/>
    <col min="40" max="40" width="12" style="1" bestFit="1" customWidth="1"/>
    <col min="41" max="41" width="1.7109375" style="1" customWidth="1"/>
    <col min="42" max="42" width="12" style="1" customWidth="1"/>
    <col min="43" max="43" width="1.7109375" style="1" customWidth="1"/>
    <col min="44" max="44" width="12" style="1" bestFit="1" customWidth="1"/>
    <col min="45" max="45" width="1.7109375" style="1" customWidth="1"/>
    <col min="46" max="46" width="12" style="1" bestFit="1" customWidth="1"/>
    <col min="47" max="47" width="1.7109375" style="1" customWidth="1"/>
    <col min="48" max="48" width="12" style="1" bestFit="1" customWidth="1"/>
    <col min="49" max="49" width="1.7109375" style="1" customWidth="1"/>
    <col min="50" max="50" width="12" style="1" bestFit="1" customWidth="1"/>
    <col min="51" max="51" width="1.7109375" style="1" customWidth="1"/>
    <col min="52" max="52" width="12" style="1" bestFit="1" customWidth="1"/>
    <col min="53" max="53" width="1.7109375" style="1" customWidth="1"/>
    <col min="54" max="55" width="12" style="1" bestFit="1" customWidth="1"/>
    <col min="56" max="57" width="12" style="1" customWidth="1"/>
    <col min="58" max="58" width="12" style="1" bestFit="1" customWidth="1"/>
    <col min="59" max="67" width="12" style="60" customWidth="1"/>
    <col min="68" max="69" width="8.85546875" style="1" customWidth="1"/>
    <col min="70" max="71" width="11" style="1" bestFit="1" customWidth="1"/>
    <col min="72" max="16384" width="9.140625" style="1"/>
  </cols>
  <sheetData>
    <row r="1" spans="1:73" ht="59.25" customHeight="1" x14ac:dyDescent="0.3">
      <c r="A1" s="3" t="s">
        <v>0</v>
      </c>
    </row>
    <row r="2" spans="1:73" ht="34.5" customHeight="1" x14ac:dyDescent="0.3"/>
    <row r="3" spans="1:73" ht="33.75" customHeight="1" thickBot="1" x14ac:dyDescent="0.35">
      <c r="A3" s="17" t="s">
        <v>1</v>
      </c>
      <c r="B3" s="18"/>
      <c r="C3" s="17" t="s">
        <v>2</v>
      </c>
      <c r="D3" s="17"/>
      <c r="E3" s="17" t="s">
        <v>3</v>
      </c>
      <c r="F3" s="17"/>
      <c r="G3" s="17" t="s">
        <v>4</v>
      </c>
      <c r="H3" s="17"/>
      <c r="I3" s="17" t="s">
        <v>5</v>
      </c>
      <c r="J3" s="17"/>
      <c r="K3" s="17" t="s">
        <v>6</v>
      </c>
      <c r="L3" s="17"/>
      <c r="M3" s="17" t="s">
        <v>7</v>
      </c>
      <c r="N3" s="17"/>
      <c r="O3" s="17" t="s">
        <v>8</v>
      </c>
      <c r="P3" s="17"/>
      <c r="Q3" s="17" t="s">
        <v>94</v>
      </c>
      <c r="R3" s="17"/>
      <c r="S3" s="17" t="s">
        <v>102</v>
      </c>
      <c r="T3" s="20" t="s">
        <v>111</v>
      </c>
      <c r="U3" s="19" t="s">
        <v>9</v>
      </c>
      <c r="V3" s="19" t="s">
        <v>10</v>
      </c>
      <c r="W3" s="17"/>
      <c r="X3" s="17" t="s">
        <v>11</v>
      </c>
      <c r="Y3" s="17"/>
      <c r="Z3" s="17" t="s">
        <v>12</v>
      </c>
      <c r="AA3" s="17"/>
      <c r="AB3" s="17" t="s">
        <v>13</v>
      </c>
      <c r="AC3" s="17"/>
      <c r="AD3" s="20" t="s">
        <v>7</v>
      </c>
      <c r="AE3" s="17"/>
      <c r="AF3" s="17" t="s">
        <v>14</v>
      </c>
      <c r="AG3" s="17"/>
      <c r="AH3" s="17" t="s">
        <v>15</v>
      </c>
      <c r="AI3" s="17"/>
      <c r="AJ3" s="17" t="s">
        <v>16</v>
      </c>
      <c r="AK3" s="17"/>
      <c r="AL3" s="20" t="s">
        <v>8</v>
      </c>
      <c r="AM3" s="17"/>
      <c r="AN3" s="17" t="s">
        <v>17</v>
      </c>
      <c r="AO3" s="17"/>
      <c r="AP3" s="17" t="s">
        <v>18</v>
      </c>
      <c r="AQ3" s="17"/>
      <c r="AR3" s="17" t="s">
        <v>46</v>
      </c>
      <c r="AS3" s="17"/>
      <c r="AT3" s="20" t="s">
        <v>94</v>
      </c>
      <c r="AU3" s="17"/>
      <c r="AV3" s="17" t="s">
        <v>97</v>
      </c>
      <c r="AW3" s="17"/>
      <c r="AX3" s="17" t="s">
        <v>100</v>
      </c>
      <c r="AY3" s="17"/>
      <c r="AZ3" s="17" t="s">
        <v>101</v>
      </c>
      <c r="BA3" s="17"/>
      <c r="BB3" s="20" t="s">
        <v>102</v>
      </c>
      <c r="BC3" s="17" t="s">
        <v>108</v>
      </c>
      <c r="BD3" s="17" t="s">
        <v>109</v>
      </c>
      <c r="BE3" s="17" t="s">
        <v>110</v>
      </c>
      <c r="BF3" s="20" t="s">
        <v>111</v>
      </c>
      <c r="BG3" s="17" t="s">
        <v>112</v>
      </c>
      <c r="BH3" s="17" t="s">
        <v>114</v>
      </c>
      <c r="BI3" s="17" t="s">
        <v>115</v>
      </c>
      <c r="BJ3" s="20" t="s">
        <v>116</v>
      </c>
      <c r="BK3" s="17" t="s">
        <v>117</v>
      </c>
      <c r="BL3" s="17" t="s">
        <v>119</v>
      </c>
      <c r="BM3" s="17" t="s">
        <v>120</v>
      </c>
      <c r="BN3" s="20" t="s">
        <v>121</v>
      </c>
      <c r="BO3" s="17" t="s">
        <v>123</v>
      </c>
      <c r="BP3" s="19" t="s">
        <v>19</v>
      </c>
      <c r="BQ3" s="19" t="s">
        <v>9</v>
      </c>
    </row>
    <row r="4" spans="1:73" ht="9.75" customHeight="1" x14ac:dyDescent="0.3">
      <c r="A4" s="33"/>
      <c r="B4" s="34"/>
      <c r="C4" s="33"/>
      <c r="D4" s="33"/>
      <c r="E4" s="33"/>
      <c r="F4" s="33"/>
      <c r="G4" s="33"/>
      <c r="H4" s="33"/>
      <c r="I4" s="33"/>
      <c r="J4" s="33"/>
      <c r="K4" s="33"/>
      <c r="L4" s="33"/>
      <c r="M4" s="33"/>
      <c r="N4" s="33"/>
      <c r="O4" s="33"/>
      <c r="P4" s="33"/>
      <c r="Q4" s="33"/>
      <c r="R4" s="33"/>
      <c r="S4" s="33"/>
      <c r="T4" s="35"/>
      <c r="U4" s="36"/>
      <c r="V4" s="36"/>
      <c r="W4" s="33"/>
      <c r="X4" s="33"/>
      <c r="Y4" s="33"/>
      <c r="Z4" s="33"/>
      <c r="AA4" s="33"/>
      <c r="AB4" s="33"/>
      <c r="AC4" s="33"/>
      <c r="AD4" s="35"/>
      <c r="AE4" s="33"/>
      <c r="AF4" s="33"/>
      <c r="AG4" s="33"/>
      <c r="AH4" s="33"/>
      <c r="AI4" s="33"/>
      <c r="AJ4" s="33"/>
      <c r="AK4" s="33"/>
      <c r="AL4" s="35"/>
      <c r="AM4" s="33"/>
      <c r="AN4" s="33"/>
      <c r="AO4" s="33"/>
      <c r="AP4" s="33"/>
      <c r="AQ4" s="33"/>
      <c r="AR4" s="33"/>
      <c r="AS4" s="33"/>
      <c r="AT4" s="35"/>
      <c r="AU4" s="33"/>
      <c r="AV4" s="33"/>
      <c r="AW4" s="33"/>
      <c r="AX4" s="33"/>
      <c r="AY4" s="33"/>
      <c r="AZ4" s="33"/>
      <c r="BA4" s="33"/>
      <c r="BB4" s="35"/>
      <c r="BC4" s="33"/>
      <c r="BD4" s="33"/>
      <c r="BE4" s="33"/>
      <c r="BF4" s="35"/>
      <c r="BG4" s="33"/>
      <c r="BH4" s="33"/>
      <c r="BI4" s="33"/>
      <c r="BJ4" s="35"/>
      <c r="BK4" s="33"/>
      <c r="BL4" s="33"/>
      <c r="BM4" s="33"/>
      <c r="BN4" s="35"/>
      <c r="BO4" s="33"/>
      <c r="BP4" s="36"/>
      <c r="BQ4" s="36"/>
    </row>
    <row r="5" spans="1:73" ht="20.25" customHeight="1" x14ac:dyDescent="0.3">
      <c r="A5" s="16" t="s">
        <v>20</v>
      </c>
      <c r="B5" s="5"/>
      <c r="C5" s="7">
        <v>10212.518</v>
      </c>
      <c r="D5" s="5"/>
      <c r="E5" s="7">
        <v>10258.380000000001</v>
      </c>
      <c r="F5" s="5"/>
      <c r="G5" s="7">
        <v>11751.445</v>
      </c>
      <c r="H5" s="5"/>
      <c r="I5" s="7">
        <v>12581.004000000001</v>
      </c>
      <c r="J5" s="5"/>
      <c r="K5" s="7">
        <v>14993.709000000001</v>
      </c>
      <c r="L5" s="5"/>
      <c r="M5" s="7">
        <v>16962.582999999999</v>
      </c>
      <c r="N5" s="5"/>
      <c r="O5" s="7">
        <v>17377.963</v>
      </c>
      <c r="P5" s="5"/>
      <c r="Q5" s="7">
        <v>21441.506000000001</v>
      </c>
      <c r="R5" s="7"/>
      <c r="S5" s="7">
        <v>28201.631000000001</v>
      </c>
      <c r="T5" s="21">
        <v>38737.616000000002</v>
      </c>
      <c r="U5" s="8">
        <f>+T5/S5-1</f>
        <v>0.3735948817995669</v>
      </c>
      <c r="V5" s="8">
        <f>+(T5/K5)^(0.2)-1</f>
        <v>0.20905139479521351</v>
      </c>
      <c r="W5" s="5"/>
      <c r="X5" s="7">
        <v>4086.623</v>
      </c>
      <c r="Y5" s="5"/>
      <c r="Z5" s="7">
        <v>8269.1633210497439</v>
      </c>
      <c r="AA5" s="5"/>
      <c r="AB5" s="7">
        <v>12550.974</v>
      </c>
      <c r="AC5" s="5"/>
      <c r="AD5" s="21">
        <v>16962.582999999999</v>
      </c>
      <c r="AE5" s="5"/>
      <c r="AF5" s="7">
        <v>4252.884</v>
      </c>
      <c r="AG5" s="5"/>
      <c r="AH5" s="7">
        <v>8335.1200000000008</v>
      </c>
      <c r="AI5" s="5"/>
      <c r="AJ5" s="7">
        <v>12617.465</v>
      </c>
      <c r="AK5" s="5"/>
      <c r="AL5" s="21">
        <v>17377.963</v>
      </c>
      <c r="AM5" s="5"/>
      <c r="AN5" s="7">
        <v>4914.5770000000002</v>
      </c>
      <c r="AO5" s="7"/>
      <c r="AP5" s="7">
        <v>10157.896000000001</v>
      </c>
      <c r="AQ5" s="7"/>
      <c r="AR5" s="7">
        <v>15687.725</v>
      </c>
      <c r="AS5" s="5"/>
      <c r="AT5" s="21">
        <v>21441.506000000001</v>
      </c>
      <c r="AU5" s="5"/>
      <c r="AV5" s="7">
        <v>5890.8220000000001</v>
      </c>
      <c r="AW5" s="7"/>
      <c r="AX5" s="7">
        <v>12370.714</v>
      </c>
      <c r="AY5" s="7"/>
      <c r="AZ5" s="7">
        <v>19668.034</v>
      </c>
      <c r="BA5" s="5"/>
      <c r="BB5" s="21">
        <v>28201.631000000001</v>
      </c>
      <c r="BC5" s="7">
        <v>8767.8950000000004</v>
      </c>
      <c r="BD5" s="7">
        <v>18063.419999999998</v>
      </c>
      <c r="BE5" s="7">
        <v>28033.204000000002</v>
      </c>
      <c r="BF5" s="21">
        <v>38737.616000000002</v>
      </c>
      <c r="BG5" s="58">
        <v>10802.601000000001</v>
      </c>
      <c r="BH5" s="58">
        <v>22040.35</v>
      </c>
      <c r="BI5" s="58">
        <v>34190.285000000003</v>
      </c>
      <c r="BJ5" s="21">
        <v>47018.123</v>
      </c>
      <c r="BK5" s="58">
        <v>13170.700999999999</v>
      </c>
      <c r="BL5" s="58">
        <v>26817.508999999998</v>
      </c>
      <c r="BM5" s="58">
        <v>41097.991000000002</v>
      </c>
      <c r="BN5" s="21">
        <v>55849.516000000003</v>
      </c>
      <c r="BO5" s="58">
        <v>14507.379000000001</v>
      </c>
      <c r="BP5" s="8">
        <v>-1.655056002684463E-2</v>
      </c>
      <c r="BQ5" s="8">
        <v>0.10148875143395952</v>
      </c>
      <c r="BR5" s="8"/>
      <c r="BS5" s="71"/>
      <c r="BT5" s="55"/>
      <c r="BU5" s="65"/>
    </row>
    <row r="6" spans="1:73" ht="20.25" customHeight="1" x14ac:dyDescent="0.3">
      <c r="A6" s="16" t="s">
        <v>45</v>
      </c>
      <c r="B6" s="5"/>
      <c r="C6" s="7">
        <v>-395.19800000000004</v>
      </c>
      <c r="D6" s="5"/>
      <c r="E6" s="7">
        <v>-299.43799999999999</v>
      </c>
      <c r="F6" s="5"/>
      <c r="G6" s="7">
        <v>-528.35800000000006</v>
      </c>
      <c r="H6" s="5"/>
      <c r="I6" s="7">
        <v>-551.58699999999999</v>
      </c>
      <c r="J6" s="5"/>
      <c r="K6" s="7">
        <v>-506.72413933540065</v>
      </c>
      <c r="L6" s="5"/>
      <c r="M6" s="7">
        <v>-534.86</v>
      </c>
      <c r="N6" s="5"/>
      <c r="O6" s="7">
        <v>-464.94600000000003</v>
      </c>
      <c r="P6" s="5"/>
      <c r="Q6" s="7">
        <v>-1049.57</v>
      </c>
      <c r="R6" s="7"/>
      <c r="S6" s="7">
        <v>-6028.9440000000004</v>
      </c>
      <c r="T6" s="21">
        <v>-17468.496999999999</v>
      </c>
      <c r="U6" s="8">
        <f t="shared" ref="U6:U35" si="0">+T6/S6-1</f>
        <v>1.8974389213102656</v>
      </c>
      <c r="V6" s="8">
        <f t="shared" ref="V6:V35" si="1">+(T6/K6)^(0.2)-1</f>
        <v>1.0300035116272737</v>
      </c>
      <c r="W6" s="5"/>
      <c r="X6" s="7">
        <v>-142.66300000000001</v>
      </c>
      <c r="Y6" s="5"/>
      <c r="Z6" s="7">
        <v>-264.51093102595598</v>
      </c>
      <c r="AA6" s="5"/>
      <c r="AB6" s="7">
        <v>-382.70800000000003</v>
      </c>
      <c r="AC6" s="5"/>
      <c r="AD6" s="21">
        <v>-534.86</v>
      </c>
      <c r="AE6" s="5"/>
      <c r="AF6" s="7">
        <v>-142.40100000000001</v>
      </c>
      <c r="AG6" s="5"/>
      <c r="AH6" s="7">
        <v>-256.94400000000002</v>
      </c>
      <c r="AI6" s="5"/>
      <c r="AJ6" s="7">
        <v>-342.83699999999999</v>
      </c>
      <c r="AK6" s="5"/>
      <c r="AL6" s="21">
        <v>-464.94600000000003</v>
      </c>
      <c r="AM6" s="5"/>
      <c r="AN6" s="7">
        <v>-144.03</v>
      </c>
      <c r="AO6" s="7"/>
      <c r="AP6" s="7">
        <v>-335.57100000000003</v>
      </c>
      <c r="AQ6" s="7"/>
      <c r="AR6" s="7">
        <v>-650.64</v>
      </c>
      <c r="AS6" s="5"/>
      <c r="AT6" s="21">
        <v>-1049.57</v>
      </c>
      <c r="AU6" s="5"/>
      <c r="AV6" s="7">
        <v>-550.65</v>
      </c>
      <c r="AW6" s="7"/>
      <c r="AX6" s="7">
        <v>-1463.779</v>
      </c>
      <c r="AY6" s="7"/>
      <c r="AZ6" s="7">
        <v>-3074.08</v>
      </c>
      <c r="BA6" s="5"/>
      <c r="BB6" s="21">
        <v>-6028.9440000000004</v>
      </c>
      <c r="BC6" s="7">
        <v>-3642.6370000000002</v>
      </c>
      <c r="BD6" s="7">
        <v>-7744.4920000000002</v>
      </c>
      <c r="BE6" s="7">
        <v>-12313.634</v>
      </c>
      <c r="BF6" s="21">
        <v>-17468.496999999999</v>
      </c>
      <c r="BG6" s="58">
        <v>-5155.7299999999996</v>
      </c>
      <c r="BH6" s="58">
        <v>-10536.01</v>
      </c>
      <c r="BI6" s="58">
        <v>-16288.71</v>
      </c>
      <c r="BJ6" s="21">
        <v>-22175.077000000001</v>
      </c>
      <c r="BK6" s="58">
        <v>-6073.5839999999998</v>
      </c>
      <c r="BL6" s="58">
        <v>-12415.339</v>
      </c>
      <c r="BM6" s="58">
        <v>-19402.016</v>
      </c>
      <c r="BN6" s="21">
        <v>-26003.845000000001</v>
      </c>
      <c r="BO6" s="58">
        <v>-6102.4129999999996</v>
      </c>
      <c r="BP6" s="8">
        <v>-7.5648127208384208E-2</v>
      </c>
      <c r="BQ6" s="8">
        <v>4.7466207761348578E-3</v>
      </c>
      <c r="BR6" s="8"/>
      <c r="BS6" s="71"/>
      <c r="BT6" s="55"/>
      <c r="BU6" s="65"/>
    </row>
    <row r="7" spans="1:73" ht="20.25" customHeight="1" x14ac:dyDescent="0.3">
      <c r="A7" s="26" t="s">
        <v>21</v>
      </c>
      <c r="B7" s="27"/>
      <c r="C7" s="28">
        <f>+SUM(C5:C6)</f>
        <v>9817.32</v>
      </c>
      <c r="D7" s="27"/>
      <c r="E7" s="28">
        <f>+SUM(E5:E6)</f>
        <v>9958.9420000000009</v>
      </c>
      <c r="F7" s="27"/>
      <c r="G7" s="28">
        <f>+SUM(G5:G6)</f>
        <v>11223.087</v>
      </c>
      <c r="H7" s="27"/>
      <c r="I7" s="28">
        <f>+SUM(I5:I6)</f>
        <v>12029.417000000001</v>
      </c>
      <c r="J7" s="27"/>
      <c r="K7" s="28">
        <f>+SUM(K5:K6)</f>
        <v>14486.984860664601</v>
      </c>
      <c r="L7" s="27"/>
      <c r="M7" s="28">
        <f>+SUM(M5:M6)</f>
        <v>16427.722999999998</v>
      </c>
      <c r="N7" s="27"/>
      <c r="O7" s="28">
        <f>+SUM(O5:O6)</f>
        <v>16913.017</v>
      </c>
      <c r="P7" s="27"/>
      <c r="Q7" s="28">
        <f>+SUM(Q5:Q6)</f>
        <v>20391.936000000002</v>
      </c>
      <c r="R7" s="28"/>
      <c r="S7" s="28">
        <v>22172.687000000002</v>
      </c>
      <c r="T7" s="29">
        <v>21269.118999999999</v>
      </c>
      <c r="U7" s="30">
        <f t="shared" si="0"/>
        <v>-4.0751398330748256E-2</v>
      </c>
      <c r="V7" s="30">
        <f t="shared" si="1"/>
        <v>7.9827289908663834E-2</v>
      </c>
      <c r="W7" s="27"/>
      <c r="X7" s="28">
        <f>+SUM(X5:X6)</f>
        <v>3943.96</v>
      </c>
      <c r="Y7" s="27"/>
      <c r="Z7" s="28">
        <f>+SUM(Z5:Z6)</f>
        <v>8004.652390023788</v>
      </c>
      <c r="AA7" s="27"/>
      <c r="AB7" s="28">
        <f>+SUM(AB5:AB6)</f>
        <v>12168.266</v>
      </c>
      <c r="AC7" s="27"/>
      <c r="AD7" s="29">
        <f>+SUM(AD5:AD6)</f>
        <v>16427.722999999998</v>
      </c>
      <c r="AE7" s="27"/>
      <c r="AF7" s="28">
        <f>+SUM(AF5:AF6)</f>
        <v>4110.4830000000002</v>
      </c>
      <c r="AG7" s="27"/>
      <c r="AH7" s="28">
        <f>+SUM(AH5:AH6)</f>
        <v>8078.1760000000004</v>
      </c>
      <c r="AI7" s="27"/>
      <c r="AJ7" s="28">
        <f>+SUM(AJ5:AJ6)</f>
        <v>12274.628000000001</v>
      </c>
      <c r="AK7" s="27"/>
      <c r="AL7" s="29">
        <f>+SUM(AL5:AL6)</f>
        <v>16913.017</v>
      </c>
      <c r="AM7" s="27"/>
      <c r="AN7" s="28">
        <f>+SUM(AN5:AN6)</f>
        <v>4770.5470000000005</v>
      </c>
      <c r="AO7" s="28"/>
      <c r="AP7" s="28">
        <f>+SUM(AP5:AP6)</f>
        <v>9822.3250000000007</v>
      </c>
      <c r="AQ7" s="28"/>
      <c r="AR7" s="28">
        <f>+SUM(AR5:AR6)</f>
        <v>15037.085000000001</v>
      </c>
      <c r="AS7" s="27"/>
      <c r="AT7" s="29">
        <f>+SUM(AT5:AT6)</f>
        <v>20391.936000000002</v>
      </c>
      <c r="AU7" s="27"/>
      <c r="AV7" s="28">
        <v>5340.1719999999996</v>
      </c>
      <c r="AW7" s="28"/>
      <c r="AX7" s="28">
        <f>+SUM(AX5:AX6)</f>
        <v>10906.934999999999</v>
      </c>
      <c r="AY7" s="28"/>
      <c r="AZ7" s="28">
        <f>+SUM(AZ5:AZ6)</f>
        <v>16593.953999999998</v>
      </c>
      <c r="BA7" s="27"/>
      <c r="BB7" s="29">
        <v>22172.687000000002</v>
      </c>
      <c r="BC7" s="28">
        <v>5125.2579999999998</v>
      </c>
      <c r="BD7" s="28">
        <v>10318.928</v>
      </c>
      <c r="BE7" s="28">
        <v>15719.57</v>
      </c>
      <c r="BF7" s="29">
        <v>21269.118999999999</v>
      </c>
      <c r="BG7" s="28">
        <v>5646.8710000000001</v>
      </c>
      <c r="BH7" s="28">
        <v>11504.34</v>
      </c>
      <c r="BI7" s="28">
        <v>17901.575000000001</v>
      </c>
      <c r="BJ7" s="29">
        <v>24843.045999999998</v>
      </c>
      <c r="BK7" s="28">
        <v>7097.1170000000002</v>
      </c>
      <c r="BL7" s="28">
        <v>14402.17</v>
      </c>
      <c r="BM7" s="28">
        <v>21695.974999999999</v>
      </c>
      <c r="BN7" s="29">
        <v>29845.670999999998</v>
      </c>
      <c r="BO7" s="28">
        <v>8404.9660000000003</v>
      </c>
      <c r="BP7" s="30">
        <v>3.1322640746354269E-2</v>
      </c>
      <c r="BQ7" s="30">
        <v>0.18427891212727654</v>
      </c>
      <c r="BR7" s="8"/>
      <c r="BS7" s="71"/>
      <c r="BT7" s="55"/>
      <c r="BU7" s="65"/>
    </row>
    <row r="8" spans="1:73" ht="20.25" customHeight="1" x14ac:dyDescent="0.3">
      <c r="A8" s="16" t="s">
        <v>22</v>
      </c>
      <c r="B8" s="5"/>
      <c r="C8" s="7">
        <v>2738.4650000000001</v>
      </c>
      <c r="D8" s="5"/>
      <c r="E8" s="7">
        <v>2704.0909999999999</v>
      </c>
      <c r="F8" s="5"/>
      <c r="G8" s="7">
        <v>2949.9630000000002</v>
      </c>
      <c r="H8" s="5"/>
      <c r="I8" s="7">
        <v>2697.2080000000001</v>
      </c>
      <c r="J8" s="5"/>
      <c r="K8" s="7">
        <v>1867.0340000000001</v>
      </c>
      <c r="L8" s="5"/>
      <c r="M8" s="7">
        <v>1987.367</v>
      </c>
      <c r="N8" s="5"/>
      <c r="O8" s="7">
        <v>2659.68</v>
      </c>
      <c r="P8" s="5"/>
      <c r="Q8" s="7">
        <v>3933.107</v>
      </c>
      <c r="R8" s="7"/>
      <c r="S8" s="7">
        <v>4624.1400000000003</v>
      </c>
      <c r="T8" s="21">
        <v>4225.6499999999996</v>
      </c>
      <c r="U8" s="8">
        <f t="shared" si="0"/>
        <v>-8.617602408231595E-2</v>
      </c>
      <c r="V8" s="8">
        <f t="shared" si="1"/>
        <v>0.17746568465525225</v>
      </c>
      <c r="W8" s="5"/>
      <c r="X8" s="7">
        <v>472.65199999999999</v>
      </c>
      <c r="Y8" s="5"/>
      <c r="Z8" s="7">
        <v>994.59970938020638</v>
      </c>
      <c r="AA8" s="5"/>
      <c r="AB8" s="7">
        <v>1530.9839999999999</v>
      </c>
      <c r="AC8" s="5"/>
      <c r="AD8" s="21">
        <v>1987.367</v>
      </c>
      <c r="AE8" s="5"/>
      <c r="AF8" s="7">
        <v>617.678</v>
      </c>
      <c r="AG8" s="5"/>
      <c r="AH8" s="7">
        <v>1146.875</v>
      </c>
      <c r="AI8" s="5"/>
      <c r="AJ8" s="7">
        <v>1795.826</v>
      </c>
      <c r="AK8" s="5"/>
      <c r="AL8" s="21">
        <v>2659.68</v>
      </c>
      <c r="AM8" s="5"/>
      <c r="AN8" s="7">
        <v>908.79899999999998</v>
      </c>
      <c r="AO8" s="7"/>
      <c r="AP8" s="7">
        <v>1843.096</v>
      </c>
      <c r="AQ8" s="7"/>
      <c r="AR8" s="7">
        <v>2819.0369999999998</v>
      </c>
      <c r="AS8" s="5"/>
      <c r="AT8" s="21">
        <v>3933.107</v>
      </c>
      <c r="AU8" s="5"/>
      <c r="AV8" s="7">
        <v>1147.6990000000001</v>
      </c>
      <c r="AW8" s="7"/>
      <c r="AX8" s="7">
        <v>2310.42</v>
      </c>
      <c r="AY8" s="7"/>
      <c r="AZ8" s="7">
        <v>3445.2809999999999</v>
      </c>
      <c r="BA8" s="5"/>
      <c r="BB8" s="21">
        <v>4624.1400000000003</v>
      </c>
      <c r="BC8" s="7">
        <v>1209.9480000000001</v>
      </c>
      <c r="BD8" s="7">
        <v>2338.547</v>
      </c>
      <c r="BE8" s="7">
        <v>3237.6010000000001</v>
      </c>
      <c r="BF8" s="21">
        <v>4225.6499999999996</v>
      </c>
      <c r="BG8" s="58">
        <v>1038.5250000000001</v>
      </c>
      <c r="BH8" s="58">
        <v>2162.0169999999998</v>
      </c>
      <c r="BI8" s="58">
        <v>3404.48</v>
      </c>
      <c r="BJ8" s="21">
        <v>4692.7269999999999</v>
      </c>
      <c r="BK8" s="58">
        <v>1372.7339999999999</v>
      </c>
      <c r="BL8" s="58">
        <v>2767.9009999999998</v>
      </c>
      <c r="BM8" s="58">
        <v>4314.7470000000003</v>
      </c>
      <c r="BN8" s="21">
        <v>5869.2070000000003</v>
      </c>
      <c r="BO8" s="58">
        <v>1603.306</v>
      </c>
      <c r="BP8" s="8">
        <v>3.1423130862164417E-2</v>
      </c>
      <c r="BQ8" s="8">
        <v>0.16796553447353979</v>
      </c>
      <c r="BR8" s="8"/>
      <c r="BS8" s="71"/>
      <c r="BT8" s="55"/>
      <c r="BU8" s="65"/>
    </row>
    <row r="9" spans="1:73" ht="20.25" customHeight="1" x14ac:dyDescent="0.3">
      <c r="A9" s="16" t="s">
        <v>23</v>
      </c>
      <c r="B9" s="5"/>
      <c r="C9" s="7">
        <v>952.05600000000004</v>
      </c>
      <c r="D9" s="5"/>
      <c r="E9" s="7">
        <v>979.56600000000003</v>
      </c>
      <c r="F9" s="5"/>
      <c r="G9" s="7">
        <v>925.28600000000006</v>
      </c>
      <c r="H9" s="5"/>
      <c r="I9" s="7">
        <v>841.83900000000006</v>
      </c>
      <c r="J9" s="5"/>
      <c r="K9" s="7">
        <v>755.80417631048329</v>
      </c>
      <c r="L9" s="5"/>
      <c r="M9" s="7">
        <v>774.096</v>
      </c>
      <c r="N9" s="5"/>
      <c r="O9" s="7">
        <v>783.89499999999998</v>
      </c>
      <c r="P9" s="5"/>
      <c r="Q9" s="7">
        <v>787.89800000000002</v>
      </c>
      <c r="R9" s="7"/>
      <c r="S9" s="7">
        <v>1162.162</v>
      </c>
      <c r="T9" s="21">
        <v>1246.45</v>
      </c>
      <c r="U9" s="8">
        <f t="shared" si="0"/>
        <v>7.2526893840962003E-2</v>
      </c>
      <c r="V9" s="8">
        <f t="shared" si="1"/>
        <v>0.10523114562179559</v>
      </c>
      <c r="W9" s="5"/>
      <c r="X9" s="7">
        <v>173.631</v>
      </c>
      <c r="Y9" s="5"/>
      <c r="Z9" s="7">
        <v>371.37528601915488</v>
      </c>
      <c r="AA9" s="5"/>
      <c r="AB9" s="7">
        <v>579.76599999999996</v>
      </c>
      <c r="AC9" s="5"/>
      <c r="AD9" s="21">
        <v>774.096</v>
      </c>
      <c r="AE9" s="5"/>
      <c r="AF9" s="7">
        <v>207.441</v>
      </c>
      <c r="AG9" s="5"/>
      <c r="AH9" s="7">
        <v>377.31600000000003</v>
      </c>
      <c r="AI9" s="5"/>
      <c r="AJ9" s="7">
        <v>574.34500000000003</v>
      </c>
      <c r="AK9" s="5"/>
      <c r="AL9" s="21">
        <v>783.89499999999998</v>
      </c>
      <c r="AM9" s="5"/>
      <c r="AN9" s="7">
        <v>175.48400000000001</v>
      </c>
      <c r="AO9" s="7"/>
      <c r="AP9" s="7">
        <v>359.38400000000001</v>
      </c>
      <c r="AQ9" s="7"/>
      <c r="AR9" s="7">
        <v>569.62</v>
      </c>
      <c r="AS9" s="5"/>
      <c r="AT9" s="21">
        <v>787.89800000000002</v>
      </c>
      <c r="AU9" s="5"/>
      <c r="AV9" s="7">
        <v>236.99100000000001</v>
      </c>
      <c r="AW9" s="7"/>
      <c r="AX9" s="7">
        <v>544.62300000000005</v>
      </c>
      <c r="AY9" s="7"/>
      <c r="AZ9" s="7">
        <v>864.27400000000011</v>
      </c>
      <c r="BA9" s="5"/>
      <c r="BB9" s="21">
        <v>1162.162</v>
      </c>
      <c r="BC9" s="7">
        <v>297.91300000000001</v>
      </c>
      <c r="BD9" s="7">
        <v>588.81100000000004</v>
      </c>
      <c r="BE9" s="7">
        <v>924.81799999999998</v>
      </c>
      <c r="BF9" s="21">
        <v>1246.45</v>
      </c>
      <c r="BG9" s="58">
        <v>294.70800000000003</v>
      </c>
      <c r="BH9" s="58">
        <v>613.56500000000005</v>
      </c>
      <c r="BI9" s="58">
        <v>955.61900000000003</v>
      </c>
      <c r="BJ9" s="21">
        <v>1292.866</v>
      </c>
      <c r="BK9" s="58">
        <v>328.99299999999999</v>
      </c>
      <c r="BL9" s="58">
        <v>673.28200000000004</v>
      </c>
      <c r="BM9" s="58">
        <v>1102.163</v>
      </c>
      <c r="BN9" s="21">
        <v>1558.95</v>
      </c>
      <c r="BO9" s="58">
        <v>408.01900000000001</v>
      </c>
      <c r="BP9" s="8">
        <v>-0.10676310840720071</v>
      </c>
      <c r="BQ9" s="8">
        <v>0.24020571866270712</v>
      </c>
      <c r="BR9" s="8"/>
      <c r="BS9" s="71"/>
      <c r="BT9" s="55"/>
      <c r="BU9" s="65"/>
    </row>
    <row r="10" spans="1:73" ht="20.25" customHeight="1" x14ac:dyDescent="0.3">
      <c r="A10" s="16" t="s">
        <v>24</v>
      </c>
      <c r="B10" s="5"/>
      <c r="C10" s="7">
        <v>159.13300000000001</v>
      </c>
      <c r="D10" s="5"/>
      <c r="E10" s="7">
        <v>103.176</v>
      </c>
      <c r="F10" s="5"/>
      <c r="G10" s="7">
        <v>243.04400000000001</v>
      </c>
      <c r="H10" s="5"/>
      <c r="I10" s="7">
        <v>336.39</v>
      </c>
      <c r="J10" s="5"/>
      <c r="K10" s="7">
        <v>209.69514769840211</v>
      </c>
      <c r="L10" s="5"/>
      <c r="M10" s="7">
        <v>295.27800000000002</v>
      </c>
      <c r="N10" s="5"/>
      <c r="O10" s="7">
        <v>364.66800000000001</v>
      </c>
      <c r="P10" s="5"/>
      <c r="Q10" s="7">
        <v>603.45699999999999</v>
      </c>
      <c r="R10" s="7"/>
      <c r="S10" s="7">
        <v>616.03</v>
      </c>
      <c r="T10" s="21">
        <v>790.19</v>
      </c>
      <c r="U10" s="8">
        <f t="shared" si="0"/>
        <v>0.28271350421245733</v>
      </c>
      <c r="V10" s="8">
        <f t="shared" si="1"/>
        <v>0.30385299714304237</v>
      </c>
      <c r="W10" s="5"/>
      <c r="X10" s="7">
        <v>48.697000000000003</v>
      </c>
      <c r="Y10" s="5"/>
      <c r="Z10" s="7">
        <v>129.42099999999999</v>
      </c>
      <c r="AA10" s="5"/>
      <c r="AB10" s="7">
        <v>202.26400000000001</v>
      </c>
      <c r="AC10" s="5"/>
      <c r="AD10" s="21">
        <v>295.27800000000002</v>
      </c>
      <c r="AE10" s="5"/>
      <c r="AF10" s="7">
        <v>31.961000000000002</v>
      </c>
      <c r="AG10" s="5"/>
      <c r="AH10" s="7">
        <v>172.958</v>
      </c>
      <c r="AI10" s="5"/>
      <c r="AJ10" s="7">
        <v>282.65600000000001</v>
      </c>
      <c r="AK10" s="5"/>
      <c r="AL10" s="21">
        <v>364.66800000000001</v>
      </c>
      <c r="AM10" s="5"/>
      <c r="AN10" s="7">
        <v>92.75</v>
      </c>
      <c r="AO10" s="7"/>
      <c r="AP10" s="7">
        <v>259.09299999999996</v>
      </c>
      <c r="AQ10" s="7"/>
      <c r="AR10" s="7">
        <v>435.83800000000002</v>
      </c>
      <c r="AS10" s="5"/>
      <c r="AT10" s="21">
        <v>603.45699999999999</v>
      </c>
      <c r="AU10" s="5"/>
      <c r="AV10" s="7">
        <v>231.702</v>
      </c>
      <c r="AW10" s="7"/>
      <c r="AX10" s="7">
        <v>342.44400000000002</v>
      </c>
      <c r="AY10" s="7"/>
      <c r="AZ10" s="7">
        <v>407.37100000000004</v>
      </c>
      <c r="BA10" s="5"/>
      <c r="BB10" s="21">
        <v>616.03</v>
      </c>
      <c r="BC10" s="7">
        <v>147.50299999999999</v>
      </c>
      <c r="BD10" s="7">
        <v>361.78399999999999</v>
      </c>
      <c r="BE10" s="7">
        <v>598.59299999999996</v>
      </c>
      <c r="BF10" s="21">
        <v>790.19</v>
      </c>
      <c r="BG10" s="58">
        <v>249.01</v>
      </c>
      <c r="BH10" s="58">
        <v>586.19299999999998</v>
      </c>
      <c r="BI10" s="58">
        <v>1043.537</v>
      </c>
      <c r="BJ10" s="21">
        <v>1226.664</v>
      </c>
      <c r="BK10" s="58">
        <v>401.31</v>
      </c>
      <c r="BL10" s="58">
        <v>959.62199999999996</v>
      </c>
      <c r="BM10" s="58">
        <v>1571.864</v>
      </c>
      <c r="BN10" s="21">
        <v>1820.1369999999999</v>
      </c>
      <c r="BO10" s="58">
        <v>112.19199999999999</v>
      </c>
      <c r="BP10" s="8">
        <v>-0.54811034627204736</v>
      </c>
      <c r="BQ10" s="8">
        <v>-0.72043557349679799</v>
      </c>
      <c r="BR10" s="8"/>
      <c r="BS10" s="71"/>
      <c r="BT10" s="55"/>
      <c r="BU10" s="65"/>
    </row>
    <row r="11" spans="1:73" ht="20.25" customHeight="1" x14ac:dyDescent="0.3">
      <c r="A11" s="26" t="s">
        <v>25</v>
      </c>
      <c r="B11" s="27"/>
      <c r="C11" s="28">
        <f>+SUM(C8:C10)</f>
        <v>3849.654</v>
      </c>
      <c r="D11" s="27"/>
      <c r="E11" s="28">
        <f>+SUM(E8:E10)</f>
        <v>3786.8330000000001</v>
      </c>
      <c r="F11" s="27"/>
      <c r="G11" s="28">
        <f>+SUM(G8:G10)</f>
        <v>4118.2930000000006</v>
      </c>
      <c r="H11" s="27"/>
      <c r="I11" s="28">
        <f>+SUM(I8:I10)</f>
        <v>3875.4369999999999</v>
      </c>
      <c r="J11" s="27"/>
      <c r="K11" s="28">
        <f>+SUM(K8:K10)</f>
        <v>2832.5333240088858</v>
      </c>
      <c r="L11" s="27"/>
      <c r="M11" s="28">
        <f>+SUM(M8:M10)</f>
        <v>3056.741</v>
      </c>
      <c r="N11" s="27"/>
      <c r="O11" s="28">
        <f>+SUM(O8:O10)</f>
        <v>3808.2429999999999</v>
      </c>
      <c r="P11" s="27"/>
      <c r="Q11" s="28">
        <f>+SUM(Q8:Q10)</f>
        <v>5324.4620000000004</v>
      </c>
      <c r="R11" s="28"/>
      <c r="S11" s="28">
        <v>6402.3320000000003</v>
      </c>
      <c r="T11" s="29">
        <v>6262.29</v>
      </c>
      <c r="U11" s="30">
        <f t="shared" si="0"/>
        <v>-2.1873592309802126E-2</v>
      </c>
      <c r="V11" s="30">
        <f t="shared" si="1"/>
        <v>0.1719568708219541</v>
      </c>
      <c r="W11" s="27"/>
      <c r="X11" s="28">
        <f>+SUM(X8:X10)</f>
        <v>694.98</v>
      </c>
      <c r="Y11" s="27"/>
      <c r="Z11" s="28">
        <f>+SUM(Z8:Z10)</f>
        <v>1495.3959953993613</v>
      </c>
      <c r="AA11" s="27"/>
      <c r="AB11" s="28">
        <f>+SUM(AB8:AB10)</f>
        <v>2313.0140000000001</v>
      </c>
      <c r="AC11" s="27"/>
      <c r="AD11" s="29">
        <f>+SUM(AD8:AD10)</f>
        <v>3056.741</v>
      </c>
      <c r="AE11" s="27"/>
      <c r="AF11" s="28">
        <f>+SUM(AF8:AF10)</f>
        <v>857.08</v>
      </c>
      <c r="AG11" s="27"/>
      <c r="AH11" s="28">
        <f>+SUM(AH8:AH10)</f>
        <v>1697.1490000000001</v>
      </c>
      <c r="AI11" s="27"/>
      <c r="AJ11" s="28">
        <f>+SUM(AJ8:AJ10)</f>
        <v>2652.8270000000002</v>
      </c>
      <c r="AK11" s="27"/>
      <c r="AL11" s="29">
        <f>+SUM(AL8:AL10)</f>
        <v>3808.2429999999999</v>
      </c>
      <c r="AM11" s="27"/>
      <c r="AN11" s="28">
        <f>+SUM(AN8:AN10)</f>
        <v>1177.0329999999999</v>
      </c>
      <c r="AO11" s="28"/>
      <c r="AP11" s="28">
        <f>+SUM(AP8:AP10)</f>
        <v>2461.5729999999999</v>
      </c>
      <c r="AQ11" s="28"/>
      <c r="AR11" s="28">
        <f>+SUM(AR8:AR10)</f>
        <v>3824.4949999999999</v>
      </c>
      <c r="AS11" s="27"/>
      <c r="AT11" s="29">
        <f>+SUM(AT8:AT10)</f>
        <v>5324.4620000000004</v>
      </c>
      <c r="AU11" s="27"/>
      <c r="AV11" s="28">
        <v>1616.3920000000001</v>
      </c>
      <c r="AW11" s="28"/>
      <c r="AX11" s="28">
        <f>+SUM(AX8:AX10)</f>
        <v>3197.4870000000001</v>
      </c>
      <c r="AY11" s="28"/>
      <c r="AZ11" s="28">
        <f>+SUM(AZ8:AZ10)</f>
        <v>4716.9260000000004</v>
      </c>
      <c r="BA11" s="27"/>
      <c r="BB11" s="29">
        <v>6402.3320000000003</v>
      </c>
      <c r="BC11" s="28">
        <v>1655.364</v>
      </c>
      <c r="BD11" s="28">
        <v>3289.1419999999998</v>
      </c>
      <c r="BE11" s="28">
        <v>4761.0119999999997</v>
      </c>
      <c r="BF11" s="29">
        <v>6262.29</v>
      </c>
      <c r="BG11" s="28">
        <v>1582.2429999999999</v>
      </c>
      <c r="BH11" s="28">
        <v>3361.7750000000001</v>
      </c>
      <c r="BI11" s="28">
        <v>5403.6360000000004</v>
      </c>
      <c r="BJ11" s="29">
        <v>7212.2569999999996</v>
      </c>
      <c r="BK11" s="28">
        <v>2103.0369999999998</v>
      </c>
      <c r="BL11" s="28">
        <v>4400.8050000000003</v>
      </c>
      <c r="BM11" s="28">
        <v>6988.7740000000003</v>
      </c>
      <c r="BN11" s="29">
        <v>9248.2939999999999</v>
      </c>
      <c r="BO11" s="28">
        <v>2123.5169999999998</v>
      </c>
      <c r="BP11" s="30">
        <v>-6.0191102535051777E-2</v>
      </c>
      <c r="BQ11" s="30">
        <v>9.7382975192543686E-3</v>
      </c>
      <c r="BR11" s="8"/>
      <c r="BS11" s="71"/>
      <c r="BT11" s="55"/>
      <c r="BU11" s="65"/>
    </row>
    <row r="12" spans="1:73" ht="20.25" customHeight="1" x14ac:dyDescent="0.3">
      <c r="A12" s="26" t="s">
        <v>26</v>
      </c>
      <c r="B12" s="27"/>
      <c r="C12" s="28">
        <f>+C11+C7</f>
        <v>13666.974</v>
      </c>
      <c r="D12" s="27"/>
      <c r="E12" s="28">
        <f>+E11+E7</f>
        <v>13745.775000000001</v>
      </c>
      <c r="F12" s="27"/>
      <c r="G12" s="28">
        <f>+G11+G7</f>
        <v>15341.380000000001</v>
      </c>
      <c r="H12" s="27"/>
      <c r="I12" s="28">
        <f>+I11+I7</f>
        <v>15904.854000000001</v>
      </c>
      <c r="J12" s="27"/>
      <c r="K12" s="28">
        <f>+K11+K7</f>
        <v>17319.518184673485</v>
      </c>
      <c r="L12" s="27"/>
      <c r="M12" s="28">
        <f>+M11+M7</f>
        <v>19484.464</v>
      </c>
      <c r="N12" s="27"/>
      <c r="O12" s="28">
        <f>+O11+O7</f>
        <v>20721.259999999998</v>
      </c>
      <c r="P12" s="27"/>
      <c r="Q12" s="28">
        <f>+Q11+Q7</f>
        <v>25716.398000000001</v>
      </c>
      <c r="R12" s="28"/>
      <c r="S12" s="28">
        <v>28575.019</v>
      </c>
      <c r="T12" s="29">
        <v>27531.409</v>
      </c>
      <c r="U12" s="30">
        <f t="shared" si="0"/>
        <v>-3.6521760492967625E-2</v>
      </c>
      <c r="V12" s="30">
        <f t="shared" si="1"/>
        <v>9.7131101000496933E-2</v>
      </c>
      <c r="W12" s="27"/>
      <c r="X12" s="28">
        <f>+X11+X7</f>
        <v>4638.9400000000005</v>
      </c>
      <c r="Y12" s="27"/>
      <c r="Z12" s="28">
        <f>+Z11+Z7</f>
        <v>9500.0483854231497</v>
      </c>
      <c r="AA12" s="27"/>
      <c r="AB12" s="28">
        <f>+AB11+AB7</f>
        <v>14481.279999999999</v>
      </c>
      <c r="AC12" s="27"/>
      <c r="AD12" s="29">
        <f>+AD11+AD7</f>
        <v>19484.464</v>
      </c>
      <c r="AE12" s="27"/>
      <c r="AF12" s="28">
        <f>+AF11+AF7</f>
        <v>4967.5630000000001</v>
      </c>
      <c r="AG12" s="27"/>
      <c r="AH12" s="28">
        <f>+AH11+AH7</f>
        <v>9775.3250000000007</v>
      </c>
      <c r="AI12" s="27"/>
      <c r="AJ12" s="28">
        <f>+AJ11+AJ7</f>
        <v>14927.455000000002</v>
      </c>
      <c r="AK12" s="27"/>
      <c r="AL12" s="29">
        <f>+AL11+AL7</f>
        <v>20721.259999999998</v>
      </c>
      <c r="AM12" s="27"/>
      <c r="AN12" s="28">
        <f>+AN11+AN7</f>
        <v>5947.58</v>
      </c>
      <c r="AO12" s="28"/>
      <c r="AP12" s="28">
        <f>+AP11+AP7</f>
        <v>12283.898000000001</v>
      </c>
      <c r="AQ12" s="28"/>
      <c r="AR12" s="28">
        <f>+AR11+AR7</f>
        <v>18861.580000000002</v>
      </c>
      <c r="AS12" s="27"/>
      <c r="AT12" s="29">
        <f>+AT11+AT7</f>
        <v>25716.398000000001</v>
      </c>
      <c r="AU12" s="27"/>
      <c r="AV12" s="28">
        <v>6956.5640000000003</v>
      </c>
      <c r="AW12" s="28"/>
      <c r="AX12" s="28">
        <f>+AX11+AX7</f>
        <v>14104.421999999999</v>
      </c>
      <c r="AY12" s="28"/>
      <c r="AZ12" s="28">
        <f>+AZ11+AZ7</f>
        <v>21310.879999999997</v>
      </c>
      <c r="BA12" s="27"/>
      <c r="BB12" s="29">
        <v>28575.019</v>
      </c>
      <c r="BC12" s="28">
        <v>6780.6220000000003</v>
      </c>
      <c r="BD12" s="28">
        <v>13608.07</v>
      </c>
      <c r="BE12" s="28">
        <v>20480.581999999999</v>
      </c>
      <c r="BF12" s="29">
        <v>27531.409</v>
      </c>
      <c r="BG12" s="28">
        <v>7229.1139999999996</v>
      </c>
      <c r="BH12" s="28">
        <v>14866.115</v>
      </c>
      <c r="BI12" s="28">
        <v>23305.210999999999</v>
      </c>
      <c r="BJ12" s="29">
        <v>32055.303</v>
      </c>
      <c r="BK12" s="28">
        <v>9200.1540000000005</v>
      </c>
      <c r="BL12" s="28">
        <v>18802.974999999999</v>
      </c>
      <c r="BM12" s="28">
        <v>28684.749</v>
      </c>
      <c r="BN12" s="29">
        <v>39093.964999999997</v>
      </c>
      <c r="BO12" s="28">
        <v>10528.483</v>
      </c>
      <c r="BP12" s="30">
        <v>1.1457827371436968E-2</v>
      </c>
      <c r="BQ12" s="30">
        <v>0.14438117014128249</v>
      </c>
      <c r="BR12" s="8"/>
      <c r="BS12" s="71"/>
      <c r="BT12" s="55"/>
      <c r="BU12" s="65"/>
    </row>
    <row r="13" spans="1:73" ht="9.75" customHeight="1" x14ac:dyDescent="0.3">
      <c r="A13" s="16"/>
      <c r="B13" s="5"/>
      <c r="C13" s="7"/>
      <c r="D13" s="5"/>
      <c r="E13" s="7"/>
      <c r="F13" s="5"/>
      <c r="G13" s="7"/>
      <c r="H13" s="5"/>
      <c r="I13" s="7"/>
      <c r="J13" s="5"/>
      <c r="K13" s="7"/>
      <c r="L13" s="5"/>
      <c r="M13" s="7"/>
      <c r="N13" s="5"/>
      <c r="O13" s="7"/>
      <c r="P13" s="5"/>
      <c r="Q13" s="7"/>
      <c r="R13" s="7"/>
      <c r="S13" s="7"/>
      <c r="T13" s="21"/>
      <c r="U13" s="8"/>
      <c r="V13" s="8"/>
      <c r="W13" s="5"/>
      <c r="X13" s="7"/>
      <c r="Y13" s="5"/>
      <c r="Z13" s="7"/>
      <c r="AA13" s="5"/>
      <c r="AB13" s="7"/>
      <c r="AC13" s="5"/>
      <c r="AD13" s="21"/>
      <c r="AE13" s="5"/>
      <c r="AF13" s="7"/>
      <c r="AG13" s="5"/>
      <c r="AH13" s="7"/>
      <c r="AI13" s="5"/>
      <c r="AJ13" s="7"/>
      <c r="AK13" s="5"/>
      <c r="AL13" s="21"/>
      <c r="AM13" s="5"/>
      <c r="AN13" s="7"/>
      <c r="AO13" s="7"/>
      <c r="AP13" s="7"/>
      <c r="AQ13" s="7"/>
      <c r="AR13" s="7"/>
      <c r="AS13" s="5"/>
      <c r="AT13" s="21"/>
      <c r="AU13" s="5"/>
      <c r="AV13" s="7"/>
      <c r="AW13" s="7"/>
      <c r="AX13" s="7"/>
      <c r="AY13" s="7"/>
      <c r="AZ13" s="7"/>
      <c r="BA13" s="5"/>
      <c r="BB13" s="21"/>
      <c r="BC13" s="7"/>
      <c r="BD13" s="7"/>
      <c r="BE13" s="7"/>
      <c r="BF13" s="21"/>
      <c r="BG13" s="58"/>
      <c r="BH13" s="58"/>
      <c r="BI13" s="58"/>
      <c r="BJ13" s="21"/>
      <c r="BK13" s="58"/>
      <c r="BL13" s="58"/>
      <c r="BM13" s="58"/>
      <c r="BN13" s="21"/>
      <c r="BO13" s="58"/>
      <c r="BP13" s="71"/>
      <c r="BQ13" s="71"/>
      <c r="BR13" s="8"/>
      <c r="BS13" s="71"/>
      <c r="BT13" s="55"/>
      <c r="BU13" s="65"/>
    </row>
    <row r="14" spans="1:73" ht="20.25" customHeight="1" x14ac:dyDescent="0.3">
      <c r="A14" s="16" t="s">
        <v>27</v>
      </c>
      <c r="B14" s="5"/>
      <c r="C14" s="7">
        <v>-2514.1030000000001</v>
      </c>
      <c r="D14" s="5"/>
      <c r="E14" s="7">
        <v>-2661.0430000000001</v>
      </c>
      <c r="F14" s="5"/>
      <c r="G14" s="7">
        <v>-2873.6869999999999</v>
      </c>
      <c r="H14" s="5"/>
      <c r="I14" s="7">
        <v>-2813.9180000000001</v>
      </c>
      <c r="J14" s="5"/>
      <c r="K14" s="7">
        <v>-2809.4488909407737</v>
      </c>
      <c r="L14" s="5"/>
      <c r="M14" s="7">
        <v>-2794.0460000000003</v>
      </c>
      <c r="N14" s="5"/>
      <c r="O14" s="7">
        <v>-2977.3440000000001</v>
      </c>
      <c r="P14" s="5"/>
      <c r="Q14" s="7">
        <v>-3132.346</v>
      </c>
      <c r="R14" s="7"/>
      <c r="S14" s="7">
        <v>-3395.1909999999998</v>
      </c>
      <c r="T14" s="21">
        <v>-3525.096</v>
      </c>
      <c r="U14" s="8">
        <f t="shared" si="0"/>
        <v>3.8261470415066556E-2</v>
      </c>
      <c r="V14" s="8">
        <f t="shared" si="1"/>
        <v>4.6429471526305832E-2</v>
      </c>
      <c r="W14" s="5"/>
      <c r="X14" s="7">
        <v>-685.07799065929203</v>
      </c>
      <c r="Y14" s="5"/>
      <c r="Z14" s="7">
        <v>-1389.1589000953422</v>
      </c>
      <c r="AA14" s="5"/>
      <c r="AB14" s="7">
        <v>-2086.0039999999999</v>
      </c>
      <c r="AC14" s="5"/>
      <c r="AD14" s="21">
        <v>-2794.0460000000003</v>
      </c>
      <c r="AE14" s="5"/>
      <c r="AF14" s="7">
        <v>-733.40600000000006</v>
      </c>
      <c r="AG14" s="5"/>
      <c r="AH14" s="7">
        <v>-1440.616</v>
      </c>
      <c r="AI14" s="5"/>
      <c r="AJ14" s="7">
        <v>-2222.4290000000001</v>
      </c>
      <c r="AK14" s="5"/>
      <c r="AL14" s="21">
        <v>-2977.3440000000001</v>
      </c>
      <c r="AM14" s="5"/>
      <c r="AN14" s="7">
        <v>-757.63800000000003</v>
      </c>
      <c r="AO14" s="7"/>
      <c r="AP14" s="7">
        <v>-1537.799</v>
      </c>
      <c r="AQ14" s="7"/>
      <c r="AR14" s="7">
        <v>-2329.46</v>
      </c>
      <c r="AS14" s="5"/>
      <c r="AT14" s="21">
        <v>-3132.346</v>
      </c>
      <c r="AU14" s="5"/>
      <c r="AV14" s="7">
        <v>-805.19500000000005</v>
      </c>
      <c r="AW14" s="7"/>
      <c r="AX14" s="7">
        <v>-1609.6849999999999</v>
      </c>
      <c r="AY14" s="7"/>
      <c r="AZ14" s="7">
        <v>-2548.7129999999997</v>
      </c>
      <c r="BA14" s="5"/>
      <c r="BB14" s="21">
        <v>-3395.1909999999998</v>
      </c>
      <c r="BC14" s="7">
        <v>-872.10799999999995</v>
      </c>
      <c r="BD14" s="7">
        <v>-1757.454</v>
      </c>
      <c r="BE14" s="7">
        <v>-2639.66</v>
      </c>
      <c r="BF14" s="21">
        <v>-3525.096</v>
      </c>
      <c r="BG14" s="58">
        <v>-898.84199999999998</v>
      </c>
      <c r="BH14" s="58">
        <v>-1816.85</v>
      </c>
      <c r="BI14" s="58">
        <v>-2778.2269999999999</v>
      </c>
      <c r="BJ14" s="21">
        <v>-3723.8090000000002</v>
      </c>
      <c r="BK14" s="58">
        <v>-983.40899999999999</v>
      </c>
      <c r="BL14" s="58">
        <v>-1968.4570000000001</v>
      </c>
      <c r="BM14" s="58">
        <v>-2963.5239999999999</v>
      </c>
      <c r="BN14" s="21">
        <v>-4025.5709999999999</v>
      </c>
      <c r="BO14" s="58">
        <v>-1095.816</v>
      </c>
      <c r="BP14" s="8">
        <v>3.1796144615068744E-2</v>
      </c>
      <c r="BQ14" s="8">
        <v>0.11430340783946469</v>
      </c>
      <c r="BR14" s="8"/>
      <c r="BS14" s="71"/>
      <c r="BT14" s="55"/>
      <c r="BU14" s="65"/>
    </row>
    <row r="15" spans="1:73" ht="20.25" customHeight="1" x14ac:dyDescent="0.3">
      <c r="A15" s="16" t="s">
        <v>28</v>
      </c>
      <c r="B15" s="5"/>
      <c r="C15" s="7">
        <v>-412.71600000000001</v>
      </c>
      <c r="D15" s="5"/>
      <c r="E15" s="7">
        <v>-374.09899999999999</v>
      </c>
      <c r="F15" s="5"/>
      <c r="G15" s="7">
        <v>-415.59500000000003</v>
      </c>
      <c r="H15" s="5"/>
      <c r="I15" s="7">
        <v>-440.56600000000003</v>
      </c>
      <c r="J15" s="5"/>
      <c r="K15" s="7">
        <v>-603.13599999999997</v>
      </c>
      <c r="L15" s="5"/>
      <c r="M15" s="7">
        <v>-1059.5820000000001</v>
      </c>
      <c r="N15" s="5"/>
      <c r="O15" s="7">
        <v>-1118.1479999999999</v>
      </c>
      <c r="P15" s="5"/>
      <c r="Q15" s="7">
        <v>-1141.932</v>
      </c>
      <c r="R15" s="7"/>
      <c r="S15" s="7">
        <v>-1330.1189999999999</v>
      </c>
      <c r="T15" s="21">
        <v>-1578.009</v>
      </c>
      <c r="U15" s="8">
        <f t="shared" si="0"/>
        <v>0.18636678372386228</v>
      </c>
      <c r="V15" s="8">
        <f t="shared" si="1"/>
        <v>0.21210109866516413</v>
      </c>
      <c r="W15" s="5"/>
      <c r="X15" s="7">
        <v>-213.38499999999999</v>
      </c>
      <c r="Y15" s="5"/>
      <c r="Z15" s="7">
        <v>-439.529</v>
      </c>
      <c r="AA15" s="5"/>
      <c r="AB15" s="7">
        <v>-756.60300000000007</v>
      </c>
      <c r="AC15" s="5"/>
      <c r="AD15" s="21">
        <v>-1059.5820000000001</v>
      </c>
      <c r="AE15" s="5"/>
      <c r="AF15" s="7">
        <v>-275.37799999999999</v>
      </c>
      <c r="AG15" s="5"/>
      <c r="AH15" s="7">
        <v>-558.154</v>
      </c>
      <c r="AI15" s="5"/>
      <c r="AJ15" s="7">
        <v>-829.46100000000001</v>
      </c>
      <c r="AK15" s="5"/>
      <c r="AL15" s="21">
        <v>-1118.1479999999999</v>
      </c>
      <c r="AM15" s="5"/>
      <c r="AN15" s="7">
        <v>-258.39300000000003</v>
      </c>
      <c r="AO15" s="7"/>
      <c r="AP15" s="7">
        <v>-539.40200000000004</v>
      </c>
      <c r="AQ15" s="7"/>
      <c r="AR15" s="7">
        <v>-837.11</v>
      </c>
      <c r="AS15" s="5"/>
      <c r="AT15" s="21">
        <v>-1141.932</v>
      </c>
      <c r="AU15" s="5"/>
      <c r="AV15" s="7">
        <v>-301.74</v>
      </c>
      <c r="AW15" s="7"/>
      <c r="AX15" s="7">
        <v>-643.77200000000005</v>
      </c>
      <c r="AY15" s="7"/>
      <c r="AZ15" s="7">
        <v>-966.3</v>
      </c>
      <c r="BA15" s="5"/>
      <c r="BB15" s="21">
        <v>-1330.1189999999999</v>
      </c>
      <c r="BC15" s="7">
        <v>-362.851</v>
      </c>
      <c r="BD15" s="7">
        <v>-744.51</v>
      </c>
      <c r="BE15" s="7">
        <v>-1138.5840000000001</v>
      </c>
      <c r="BF15" s="21">
        <v>-1578.009</v>
      </c>
      <c r="BG15" s="58">
        <v>-450.08199999999999</v>
      </c>
      <c r="BH15" s="58">
        <v>-923.73500000000001</v>
      </c>
      <c r="BI15" s="58">
        <v>-1420.8589999999999</v>
      </c>
      <c r="BJ15" s="21">
        <v>-1981.914</v>
      </c>
      <c r="BK15" s="58">
        <v>-537.75900000000001</v>
      </c>
      <c r="BL15" s="58">
        <v>-1129.7560000000001</v>
      </c>
      <c r="BM15" s="58">
        <v>-1735.5730000000001</v>
      </c>
      <c r="BN15" s="21">
        <v>-2369.0569999999998</v>
      </c>
      <c r="BO15" s="58">
        <v>-407.40899999999999</v>
      </c>
      <c r="BP15" s="8">
        <v>-0.35687562748230428</v>
      </c>
      <c r="BQ15" s="8">
        <v>-0.24239482742269314</v>
      </c>
      <c r="BR15" s="8"/>
      <c r="BS15" s="71"/>
      <c r="BT15" s="55"/>
      <c r="BU15" s="65"/>
    </row>
    <row r="16" spans="1:73" ht="20.25" customHeight="1" x14ac:dyDescent="0.3">
      <c r="A16" s="16" t="s">
        <v>29</v>
      </c>
      <c r="B16" s="5"/>
      <c r="C16" s="7">
        <v>-1591.8039999999999</v>
      </c>
      <c r="D16" s="5"/>
      <c r="E16" s="7">
        <v>-1622.5330000000001</v>
      </c>
      <c r="F16" s="5"/>
      <c r="G16" s="7">
        <v>-1717.9730000000002</v>
      </c>
      <c r="H16" s="5"/>
      <c r="I16" s="7">
        <v>-1982.067</v>
      </c>
      <c r="J16" s="5"/>
      <c r="K16" s="7">
        <v>-2240.0848151634268</v>
      </c>
      <c r="L16" s="5"/>
      <c r="M16" s="7">
        <v>-2532.2130000000002</v>
      </c>
      <c r="N16" s="5"/>
      <c r="O16" s="7">
        <v>-2646.4090000000001</v>
      </c>
      <c r="P16" s="5"/>
      <c r="Q16" s="7">
        <v>-2652.2440000000001</v>
      </c>
      <c r="R16" s="7"/>
      <c r="S16" s="7">
        <v>-2725.76</v>
      </c>
      <c r="T16" s="21">
        <v>-2394.8409999999999</v>
      </c>
      <c r="U16" s="8">
        <f t="shared" si="0"/>
        <v>-0.12140430558816639</v>
      </c>
      <c r="V16" s="8">
        <f t="shared" si="1"/>
        <v>1.3450274194720446E-2</v>
      </c>
      <c r="W16" s="5"/>
      <c r="X16" s="7">
        <v>-503.07499999999999</v>
      </c>
      <c r="Y16" s="5"/>
      <c r="Z16" s="7">
        <v>-1219.2057859582856</v>
      </c>
      <c r="AA16" s="5"/>
      <c r="AB16" s="7">
        <v>-1801.057</v>
      </c>
      <c r="AC16" s="5"/>
      <c r="AD16" s="21">
        <v>-2532.2130000000002</v>
      </c>
      <c r="AE16" s="5"/>
      <c r="AF16" s="7">
        <v>-612.19500000000005</v>
      </c>
      <c r="AG16" s="5"/>
      <c r="AH16" s="7">
        <v>-1255.8579999999999</v>
      </c>
      <c r="AI16" s="5"/>
      <c r="AJ16" s="7">
        <v>-1926.538</v>
      </c>
      <c r="AK16" s="5"/>
      <c r="AL16" s="21">
        <v>-2646.4090000000001</v>
      </c>
      <c r="AM16" s="5"/>
      <c r="AN16" s="7">
        <v>-635.62700000000007</v>
      </c>
      <c r="AO16" s="7"/>
      <c r="AP16" s="7">
        <v>-1304.3779999999999</v>
      </c>
      <c r="AQ16" s="7"/>
      <c r="AR16" s="7">
        <v>-1969.002</v>
      </c>
      <c r="AS16" s="5"/>
      <c r="AT16" s="21">
        <v>-2652.2440000000001</v>
      </c>
      <c r="AU16" s="5"/>
      <c r="AV16" s="7">
        <v>-661.97</v>
      </c>
      <c r="AW16" s="7"/>
      <c r="AX16" s="7">
        <v>-1335.6579999999999</v>
      </c>
      <c r="AY16" s="7"/>
      <c r="AZ16" s="7">
        <v>-1935.152</v>
      </c>
      <c r="BA16" s="5"/>
      <c r="BB16" s="21">
        <v>-2725.76</v>
      </c>
      <c r="BC16" s="7">
        <v>-565.17700000000002</v>
      </c>
      <c r="BD16" s="7">
        <v>-1138.078</v>
      </c>
      <c r="BE16" s="7">
        <v>-1721.914</v>
      </c>
      <c r="BF16" s="21">
        <v>-2394.8409999999999</v>
      </c>
      <c r="BG16" s="58">
        <v>-544.822</v>
      </c>
      <c r="BH16" s="58">
        <v>-1109.596</v>
      </c>
      <c r="BI16" s="58">
        <v>-1721.393</v>
      </c>
      <c r="BJ16" s="21">
        <v>-2264.9409999999998</v>
      </c>
      <c r="BK16" s="58">
        <v>-567.03899999999999</v>
      </c>
      <c r="BL16" s="58">
        <v>-1132.8440000000001</v>
      </c>
      <c r="BM16" s="58">
        <v>-1748.252</v>
      </c>
      <c r="BN16" s="21">
        <v>-2732.36</v>
      </c>
      <c r="BO16" s="58">
        <v>-954.03700000000003</v>
      </c>
      <c r="BP16" s="8">
        <v>-3.0556605575810747E-2</v>
      </c>
      <c r="BQ16" s="8">
        <v>0.68248921150044373</v>
      </c>
      <c r="BR16" s="8"/>
      <c r="BS16" s="71"/>
      <c r="BT16" s="55"/>
      <c r="BU16" s="65"/>
    </row>
    <row r="17" spans="1:73" ht="20.25" customHeight="1" x14ac:dyDescent="0.3">
      <c r="A17" s="26" t="s">
        <v>30</v>
      </c>
      <c r="B17" s="27"/>
      <c r="C17" s="28">
        <f>+SUM(C14:C16)</f>
        <v>-4518.6229999999996</v>
      </c>
      <c r="D17" s="27"/>
      <c r="E17" s="28">
        <f>+SUM(E14:E16)</f>
        <v>-4657.6750000000002</v>
      </c>
      <c r="F17" s="27"/>
      <c r="G17" s="28">
        <f>+SUM(G14:G16)</f>
        <v>-5007.2550000000001</v>
      </c>
      <c r="H17" s="27"/>
      <c r="I17" s="28">
        <f>+SUM(I14:I16)</f>
        <v>-5236.5510000000004</v>
      </c>
      <c r="J17" s="27"/>
      <c r="K17" s="28">
        <f>+SUM(K14:K16)</f>
        <v>-5652.6697061042005</v>
      </c>
      <c r="L17" s="27"/>
      <c r="M17" s="28">
        <f>+SUM(M14:M16)</f>
        <v>-6385.8410000000003</v>
      </c>
      <c r="N17" s="27"/>
      <c r="O17" s="28">
        <f>+SUM(O14:O16)</f>
        <v>-6741.9009999999998</v>
      </c>
      <c r="P17" s="27"/>
      <c r="Q17" s="28">
        <f>+SUM(Q14:Q16)</f>
        <v>-6926.5220000000008</v>
      </c>
      <c r="R17" s="28"/>
      <c r="S17" s="28">
        <v>-7451.07</v>
      </c>
      <c r="T17" s="29">
        <v>-7497.9459999999999</v>
      </c>
      <c r="U17" s="30">
        <f t="shared" si="0"/>
        <v>6.2911769718980715E-3</v>
      </c>
      <c r="V17" s="30">
        <f t="shared" si="1"/>
        <v>5.8126862074700192E-2</v>
      </c>
      <c r="W17" s="27"/>
      <c r="X17" s="28">
        <f>+SUM(X14:X16)</f>
        <v>-1401.5379906592921</v>
      </c>
      <c r="Y17" s="27"/>
      <c r="Z17" s="28">
        <f>+SUM(Z14:Z16)</f>
        <v>-3047.8936860536278</v>
      </c>
      <c r="AA17" s="27"/>
      <c r="AB17" s="28">
        <f>+SUM(AB14:AB16)</f>
        <v>-4643.6639999999998</v>
      </c>
      <c r="AC17" s="27"/>
      <c r="AD17" s="29">
        <f>+SUM(AD14:AD16)</f>
        <v>-6385.8410000000003</v>
      </c>
      <c r="AE17" s="27"/>
      <c r="AF17" s="28">
        <f>+SUM(AF14:AF16)</f>
        <v>-1620.9790000000003</v>
      </c>
      <c r="AG17" s="27"/>
      <c r="AH17" s="28">
        <f>+SUM(AH14:AH16)</f>
        <v>-3254.6279999999997</v>
      </c>
      <c r="AI17" s="27"/>
      <c r="AJ17" s="28">
        <f>+SUM(AJ14:AJ16)</f>
        <v>-4978.4279999999999</v>
      </c>
      <c r="AK17" s="27"/>
      <c r="AL17" s="29">
        <f>+SUM(AL14:AL16)</f>
        <v>-6741.9009999999998</v>
      </c>
      <c r="AM17" s="27"/>
      <c r="AN17" s="28">
        <f>+SUM(AN14:AN16)</f>
        <v>-1651.6580000000001</v>
      </c>
      <c r="AO17" s="28"/>
      <c r="AP17" s="28">
        <f>+SUM(AP14:AP16)</f>
        <v>-3381.5789999999997</v>
      </c>
      <c r="AQ17" s="28"/>
      <c r="AR17" s="28">
        <f>+SUM(AR14:AR16)</f>
        <v>-5135.5720000000001</v>
      </c>
      <c r="AS17" s="27"/>
      <c r="AT17" s="29">
        <f>+SUM(AT14:AT16)</f>
        <v>-6926.5220000000008</v>
      </c>
      <c r="AU17" s="27"/>
      <c r="AV17" s="28">
        <v>-1768.905</v>
      </c>
      <c r="AW17" s="28"/>
      <c r="AX17" s="28">
        <f>+SUM(AX14:AX16)</f>
        <v>-3589.1149999999998</v>
      </c>
      <c r="AY17" s="28"/>
      <c r="AZ17" s="28">
        <f>+SUM(AZ14:AZ16)</f>
        <v>-5450.165</v>
      </c>
      <c r="BA17" s="27"/>
      <c r="BB17" s="29">
        <v>-7451.07</v>
      </c>
      <c r="BC17" s="28">
        <v>-1800.136</v>
      </c>
      <c r="BD17" s="28">
        <v>-3640.0419999999999</v>
      </c>
      <c r="BE17" s="28">
        <v>-5500.1580000000004</v>
      </c>
      <c r="BF17" s="29">
        <v>-7497.9459999999999</v>
      </c>
      <c r="BG17" s="28">
        <v>-1893.7460000000001</v>
      </c>
      <c r="BH17" s="28">
        <v>-3850.181</v>
      </c>
      <c r="BI17" s="28">
        <v>-5920.4790000000003</v>
      </c>
      <c r="BJ17" s="29">
        <v>-7970.6639999999998</v>
      </c>
      <c r="BK17" s="28">
        <v>-2088.2069999999999</v>
      </c>
      <c r="BL17" s="28">
        <v>-4231.0569999999998</v>
      </c>
      <c r="BM17" s="28">
        <v>-6447.3490000000002</v>
      </c>
      <c r="BN17" s="29">
        <v>-9126.9879999999994</v>
      </c>
      <c r="BO17" s="28">
        <v>-2457.2620000000002</v>
      </c>
      <c r="BP17" s="30">
        <v>-8.2987671100472893E-2</v>
      </c>
      <c r="BQ17" s="30">
        <v>0.17673295798740285</v>
      </c>
      <c r="BR17" s="8"/>
      <c r="BS17" s="71"/>
      <c r="BT17" s="55"/>
      <c r="BU17" s="65"/>
    </row>
    <row r="18" spans="1:73" ht="20.25" customHeight="1" x14ac:dyDescent="0.3">
      <c r="A18" s="16" t="s">
        <v>31</v>
      </c>
      <c r="B18" s="5"/>
      <c r="C18" s="7">
        <v>-2312.1790000000001</v>
      </c>
      <c r="D18" s="5"/>
      <c r="E18" s="7">
        <v>-1958.0250000000001</v>
      </c>
      <c r="F18" s="5"/>
      <c r="G18" s="7">
        <v>-2208.165</v>
      </c>
      <c r="H18" s="5"/>
      <c r="I18" s="7">
        <v>-1547.577</v>
      </c>
      <c r="J18" s="5"/>
      <c r="K18" s="7">
        <v>-1530.9459170907467</v>
      </c>
      <c r="L18" s="5"/>
      <c r="M18" s="7">
        <v>-1772.2650000000001</v>
      </c>
      <c r="N18" s="5"/>
      <c r="O18" s="7">
        <v>-2165.7400000000002</v>
      </c>
      <c r="P18" s="5"/>
      <c r="Q18" s="7">
        <v>-2345.0859999999998</v>
      </c>
      <c r="R18" s="7"/>
      <c r="S18" s="7">
        <v>-2001.259</v>
      </c>
      <c r="T18" s="21">
        <v>-1504.1780000000001</v>
      </c>
      <c r="U18" s="8">
        <f t="shared" si="0"/>
        <v>-0.24838414218249605</v>
      </c>
      <c r="V18" s="8">
        <f t="shared" si="1"/>
        <v>-3.5216287177138872E-3</v>
      </c>
      <c r="W18" s="5"/>
      <c r="X18" s="7">
        <v>-389.41713300323897</v>
      </c>
      <c r="Y18" s="5"/>
      <c r="Z18" s="7">
        <v>-775.04761271343682</v>
      </c>
      <c r="AA18" s="5"/>
      <c r="AB18" s="7">
        <v>-1107.319</v>
      </c>
      <c r="AC18" s="5"/>
      <c r="AD18" s="21">
        <v>-1772.2650000000001</v>
      </c>
      <c r="AE18" s="5"/>
      <c r="AF18" s="7">
        <v>-692.80799999999999</v>
      </c>
      <c r="AG18" s="5"/>
      <c r="AH18" s="7">
        <v>-1150.7640000000001</v>
      </c>
      <c r="AI18" s="5"/>
      <c r="AJ18" s="7">
        <v>-1615.6990000000001</v>
      </c>
      <c r="AK18" s="5"/>
      <c r="AL18" s="21">
        <v>-2165.7400000000002</v>
      </c>
      <c r="AM18" s="5"/>
      <c r="AN18" s="7">
        <v>-576.98900000000003</v>
      </c>
      <c r="AO18" s="7"/>
      <c r="AP18" s="7">
        <v>-1160.9560000000001</v>
      </c>
      <c r="AQ18" s="7"/>
      <c r="AR18" s="7">
        <v>-1754.7619999999999</v>
      </c>
      <c r="AS18" s="5"/>
      <c r="AT18" s="21">
        <v>-2345.0859999999998</v>
      </c>
      <c r="AU18" s="5"/>
      <c r="AV18" s="7">
        <v>-578.30499999999995</v>
      </c>
      <c r="AW18" s="7"/>
      <c r="AX18" s="7">
        <v>-1158.7249999999999</v>
      </c>
      <c r="AY18" s="7"/>
      <c r="AZ18" s="7">
        <v>-1648.683</v>
      </c>
      <c r="BA18" s="5"/>
      <c r="BB18" s="21">
        <v>-2001.259</v>
      </c>
      <c r="BC18" s="7">
        <v>-358.78</v>
      </c>
      <c r="BD18" s="7">
        <v>-719.16600000000005</v>
      </c>
      <c r="BE18" s="7">
        <v>-1098.566</v>
      </c>
      <c r="BF18" s="21">
        <v>-1504.1780000000001</v>
      </c>
      <c r="BG18" s="58">
        <v>-421.209</v>
      </c>
      <c r="BH18" s="58">
        <v>-876.03099999999995</v>
      </c>
      <c r="BI18" s="58">
        <v>-1564.1279999999999</v>
      </c>
      <c r="BJ18" s="21">
        <v>-2116.7440000000001</v>
      </c>
      <c r="BK18" s="58">
        <v>-524.88599999999997</v>
      </c>
      <c r="BL18" s="58">
        <v>-1124.652</v>
      </c>
      <c r="BM18" s="58">
        <v>-1694.6110000000001</v>
      </c>
      <c r="BN18" s="21">
        <v>-2320.4810000000002</v>
      </c>
      <c r="BO18" s="58">
        <v>-630.83299999999997</v>
      </c>
      <c r="BP18" s="8">
        <v>7.9297617716138635E-3</v>
      </c>
      <c r="BQ18" s="8">
        <v>0.20184763929691396</v>
      </c>
      <c r="BR18" s="8"/>
      <c r="BS18" s="71"/>
      <c r="BT18" s="55"/>
      <c r="BU18" s="65"/>
    </row>
    <row r="19" spans="1:73" ht="20.25" customHeight="1" x14ac:dyDescent="0.3">
      <c r="A19" s="26" t="s">
        <v>32</v>
      </c>
      <c r="B19" s="27"/>
      <c r="C19" s="28">
        <f>+C18</f>
        <v>-2312.1790000000001</v>
      </c>
      <c r="D19" s="27"/>
      <c r="E19" s="28">
        <f>+E18</f>
        <v>-1958.0250000000001</v>
      </c>
      <c r="F19" s="27"/>
      <c r="G19" s="28">
        <f>+G18</f>
        <v>-2208.165</v>
      </c>
      <c r="H19" s="27"/>
      <c r="I19" s="28">
        <f>+I18</f>
        <v>-1547.577</v>
      </c>
      <c r="J19" s="27"/>
      <c r="K19" s="28">
        <f>+K18</f>
        <v>-1530.9459170907467</v>
      </c>
      <c r="L19" s="27"/>
      <c r="M19" s="28">
        <f>+M18</f>
        <v>-1772.2650000000001</v>
      </c>
      <c r="N19" s="27"/>
      <c r="O19" s="28">
        <f>+O18</f>
        <v>-2165.7400000000002</v>
      </c>
      <c r="P19" s="27"/>
      <c r="Q19" s="28">
        <f>+Q18</f>
        <v>-2345.0859999999998</v>
      </c>
      <c r="R19" s="28"/>
      <c r="S19" s="28">
        <v>-2001.259</v>
      </c>
      <c r="T19" s="29">
        <v>-1504.1780000000001</v>
      </c>
      <c r="U19" s="30">
        <f t="shared" si="0"/>
        <v>-0.24838414218249605</v>
      </c>
      <c r="V19" s="30">
        <f t="shared" si="1"/>
        <v>-3.5216287177138872E-3</v>
      </c>
      <c r="W19" s="27"/>
      <c r="X19" s="28">
        <f>+X18</f>
        <v>-389.41713300323897</v>
      </c>
      <c r="Y19" s="27"/>
      <c r="Z19" s="28">
        <f>+Z18</f>
        <v>-775.04761271343682</v>
      </c>
      <c r="AA19" s="27"/>
      <c r="AB19" s="28">
        <f>+AB18</f>
        <v>-1107.319</v>
      </c>
      <c r="AC19" s="27"/>
      <c r="AD19" s="29">
        <f>+AD18</f>
        <v>-1772.2650000000001</v>
      </c>
      <c r="AE19" s="27"/>
      <c r="AF19" s="28">
        <f>+AF18</f>
        <v>-692.80799999999999</v>
      </c>
      <c r="AG19" s="27"/>
      <c r="AH19" s="28">
        <f>+AH18</f>
        <v>-1150.7640000000001</v>
      </c>
      <c r="AI19" s="27"/>
      <c r="AJ19" s="28">
        <f>+AJ18</f>
        <v>-1615.6990000000001</v>
      </c>
      <c r="AK19" s="27"/>
      <c r="AL19" s="29">
        <f>+AL18</f>
        <v>-2165.7400000000002</v>
      </c>
      <c r="AM19" s="27"/>
      <c r="AN19" s="28">
        <f>+AN18</f>
        <v>-576.98900000000003</v>
      </c>
      <c r="AO19" s="28"/>
      <c r="AP19" s="28">
        <f>+AP18</f>
        <v>-1160.9560000000001</v>
      </c>
      <c r="AQ19" s="28"/>
      <c r="AR19" s="28">
        <f>+AR18</f>
        <v>-1754.7619999999999</v>
      </c>
      <c r="AS19" s="27"/>
      <c r="AT19" s="29">
        <f>+AT18</f>
        <v>-2345.0859999999998</v>
      </c>
      <c r="AU19" s="27"/>
      <c r="AV19" s="28">
        <v>-578.30499999999995</v>
      </c>
      <c r="AW19" s="28"/>
      <c r="AX19" s="28">
        <f>+AX18</f>
        <v>-1158.7249999999999</v>
      </c>
      <c r="AY19" s="28"/>
      <c r="AZ19" s="28">
        <f>+AZ18</f>
        <v>-1648.683</v>
      </c>
      <c r="BA19" s="27"/>
      <c r="BB19" s="29">
        <v>-2001.259</v>
      </c>
      <c r="BC19" s="28">
        <v>-358.78</v>
      </c>
      <c r="BD19" s="28">
        <v>-719.16600000000005</v>
      </c>
      <c r="BE19" s="28">
        <v>-1098.566</v>
      </c>
      <c r="BF19" s="29">
        <v>-1504.1780000000001</v>
      </c>
      <c r="BG19" s="28">
        <v>-421.209</v>
      </c>
      <c r="BH19" s="28">
        <v>-876.03099999999995</v>
      </c>
      <c r="BI19" s="28">
        <v>-1564.1279999999999</v>
      </c>
      <c r="BJ19" s="29">
        <v>-2116.7440000000001</v>
      </c>
      <c r="BK19" s="28">
        <v>-524.88599999999997</v>
      </c>
      <c r="BL19" s="28">
        <v>-1124.652</v>
      </c>
      <c r="BM19" s="28">
        <v>-1694.6110000000001</v>
      </c>
      <c r="BN19" s="29">
        <v>-2320.4810000000002</v>
      </c>
      <c r="BO19" s="28">
        <v>-630.83299999999997</v>
      </c>
      <c r="BP19" s="30">
        <v>7.9297617716138635E-3</v>
      </c>
      <c r="BQ19" s="30">
        <v>0.20184763929691396</v>
      </c>
      <c r="BR19" s="8"/>
      <c r="BS19" s="71"/>
      <c r="BT19" s="55"/>
      <c r="BU19" s="65"/>
    </row>
    <row r="20" spans="1:73" ht="20.25" customHeight="1" x14ac:dyDescent="0.3">
      <c r="A20" s="26" t="s">
        <v>33</v>
      </c>
      <c r="B20" s="27"/>
      <c r="C20" s="28">
        <f>+C19+C17</f>
        <v>-6830.8019999999997</v>
      </c>
      <c r="D20" s="27"/>
      <c r="E20" s="28">
        <f>+E19+E17</f>
        <v>-6615.7000000000007</v>
      </c>
      <c r="F20" s="27"/>
      <c r="G20" s="28">
        <f>+G19+G17</f>
        <v>-7215.42</v>
      </c>
      <c r="H20" s="27"/>
      <c r="I20" s="28">
        <f>+I19+I17</f>
        <v>-6784.1280000000006</v>
      </c>
      <c r="J20" s="27"/>
      <c r="K20" s="28">
        <f>+K19+K17</f>
        <v>-7183.6156231949471</v>
      </c>
      <c r="L20" s="27"/>
      <c r="M20" s="28">
        <f>+M19+M17</f>
        <v>-8158.1060000000007</v>
      </c>
      <c r="N20" s="27"/>
      <c r="O20" s="28">
        <f>+O19+O17</f>
        <v>-8907.6409999999996</v>
      </c>
      <c r="P20" s="27"/>
      <c r="Q20" s="28">
        <f>+Q19+Q17</f>
        <v>-9271.6080000000002</v>
      </c>
      <c r="R20" s="28"/>
      <c r="S20" s="28">
        <v>-9452.3289999999997</v>
      </c>
      <c r="T20" s="29">
        <v>-9002.1239999999998</v>
      </c>
      <c r="U20" s="30">
        <f t="shared" si="0"/>
        <v>-4.7629002333710591E-2</v>
      </c>
      <c r="V20" s="30">
        <f t="shared" si="1"/>
        <v>4.616546858762538E-2</v>
      </c>
      <c r="W20" s="27"/>
      <c r="X20" s="28">
        <f>+X19+X17</f>
        <v>-1790.9551236625312</v>
      </c>
      <c r="Y20" s="27"/>
      <c r="Z20" s="28">
        <f>+Z19+Z17</f>
        <v>-3822.9412987670648</v>
      </c>
      <c r="AA20" s="27"/>
      <c r="AB20" s="28">
        <f>+AB19+AB17</f>
        <v>-5750.9830000000002</v>
      </c>
      <c r="AC20" s="27"/>
      <c r="AD20" s="29">
        <f>+AD19+AD17</f>
        <v>-8158.1060000000007</v>
      </c>
      <c r="AE20" s="27"/>
      <c r="AF20" s="28">
        <f>+AF19+AF17</f>
        <v>-2313.7870000000003</v>
      </c>
      <c r="AG20" s="27"/>
      <c r="AH20" s="28">
        <f>+AH19+AH17</f>
        <v>-4405.3919999999998</v>
      </c>
      <c r="AI20" s="27"/>
      <c r="AJ20" s="28">
        <f>+AJ19+AJ17</f>
        <v>-6594.1270000000004</v>
      </c>
      <c r="AK20" s="27"/>
      <c r="AL20" s="29">
        <f>+AL19+AL17</f>
        <v>-8907.6409999999996</v>
      </c>
      <c r="AM20" s="27"/>
      <c r="AN20" s="28">
        <f>+AN19+AN17</f>
        <v>-2228.6469999999999</v>
      </c>
      <c r="AO20" s="28"/>
      <c r="AP20" s="28">
        <f>+AP19+AP17</f>
        <v>-4542.5349999999999</v>
      </c>
      <c r="AQ20" s="28"/>
      <c r="AR20" s="28">
        <f>+AR19+AR17</f>
        <v>-6890.3339999999998</v>
      </c>
      <c r="AS20" s="27"/>
      <c r="AT20" s="29">
        <f>+AT19+AT17</f>
        <v>-9271.6080000000002</v>
      </c>
      <c r="AU20" s="27"/>
      <c r="AV20" s="28">
        <v>-2347.21</v>
      </c>
      <c r="AW20" s="28"/>
      <c r="AX20" s="28">
        <f>+AX19+AX17</f>
        <v>-4747.84</v>
      </c>
      <c r="AY20" s="28"/>
      <c r="AZ20" s="28">
        <f>+AZ19+AZ17</f>
        <v>-7098.848</v>
      </c>
      <c r="BA20" s="27"/>
      <c r="BB20" s="29">
        <v>-9452.3289999999997</v>
      </c>
      <c r="BC20" s="28">
        <v>-2158.9160000000002</v>
      </c>
      <c r="BD20" s="28">
        <v>-4359.2079999999996</v>
      </c>
      <c r="BE20" s="28">
        <v>-6598.7240000000002</v>
      </c>
      <c r="BF20" s="29">
        <v>-9002.1239999999998</v>
      </c>
      <c r="BG20" s="28">
        <v>-2314.9549999999999</v>
      </c>
      <c r="BH20" s="28">
        <v>-4726.2120000000004</v>
      </c>
      <c r="BI20" s="28">
        <v>-7484.607</v>
      </c>
      <c r="BJ20" s="29">
        <v>-10087.407999999999</v>
      </c>
      <c r="BK20" s="28">
        <v>-2613.0929999999998</v>
      </c>
      <c r="BL20" s="28">
        <v>-5355.7089999999998</v>
      </c>
      <c r="BM20" s="28">
        <v>-8141.96</v>
      </c>
      <c r="BN20" s="29">
        <v>-11447.468999999999</v>
      </c>
      <c r="BO20" s="28">
        <v>-3088.0949999999998</v>
      </c>
      <c r="BP20" s="30">
        <v>-6.5773228873374778E-2</v>
      </c>
      <c r="BQ20" s="30">
        <v>0.18177768644284753</v>
      </c>
      <c r="BR20" s="8"/>
      <c r="BS20" s="71"/>
      <c r="BT20" s="55"/>
      <c r="BU20" s="65"/>
    </row>
    <row r="21" spans="1:73" ht="9.75" customHeight="1" x14ac:dyDescent="0.3">
      <c r="A21" s="16"/>
      <c r="B21" s="5"/>
      <c r="C21" s="7"/>
      <c r="D21" s="5"/>
      <c r="E21" s="7"/>
      <c r="F21" s="5"/>
      <c r="G21" s="7"/>
      <c r="H21" s="5"/>
      <c r="I21" s="7"/>
      <c r="J21" s="5"/>
      <c r="K21" s="7"/>
      <c r="L21" s="5"/>
      <c r="M21" s="7"/>
      <c r="N21" s="5"/>
      <c r="O21" s="7"/>
      <c r="P21" s="5"/>
      <c r="Q21" s="7"/>
      <c r="R21" s="7"/>
      <c r="S21" s="7"/>
      <c r="T21" s="21"/>
      <c r="U21" s="8"/>
      <c r="V21" s="8"/>
      <c r="W21" s="5"/>
      <c r="X21" s="7"/>
      <c r="Y21" s="5"/>
      <c r="Z21" s="7"/>
      <c r="AA21" s="5"/>
      <c r="AB21" s="7"/>
      <c r="AC21" s="5"/>
      <c r="AD21" s="21"/>
      <c r="AE21" s="5"/>
      <c r="AF21" s="7"/>
      <c r="AG21" s="5"/>
      <c r="AH21" s="7"/>
      <c r="AI21" s="5"/>
      <c r="AJ21" s="7"/>
      <c r="AK21" s="5"/>
      <c r="AL21" s="21"/>
      <c r="AM21" s="5"/>
      <c r="AN21" s="7"/>
      <c r="AO21" s="7"/>
      <c r="AP21" s="7"/>
      <c r="AQ21" s="7"/>
      <c r="AR21" s="7"/>
      <c r="AS21" s="5"/>
      <c r="AT21" s="21"/>
      <c r="AU21" s="5"/>
      <c r="AV21" s="7"/>
      <c r="AW21" s="7"/>
      <c r="AX21" s="7"/>
      <c r="AY21" s="7"/>
      <c r="AZ21" s="7"/>
      <c r="BA21" s="5"/>
      <c r="BB21" s="21"/>
      <c r="BC21" s="7"/>
      <c r="BD21" s="7"/>
      <c r="BE21" s="7"/>
      <c r="BF21" s="21"/>
      <c r="BG21" s="58"/>
      <c r="BH21" s="58"/>
      <c r="BI21" s="58"/>
      <c r="BJ21" s="21"/>
      <c r="BK21" s="58"/>
      <c r="BL21" s="58"/>
      <c r="BM21" s="58"/>
      <c r="BN21" s="21"/>
      <c r="BO21" s="58"/>
      <c r="BP21" s="9"/>
      <c r="BQ21" s="9"/>
      <c r="BR21" s="8"/>
      <c r="BS21" s="71"/>
      <c r="BT21" s="55"/>
      <c r="BU21" s="65"/>
    </row>
    <row r="22" spans="1:73" ht="20.25" customHeight="1" x14ac:dyDescent="0.3">
      <c r="A22" s="26" t="s">
        <v>34</v>
      </c>
      <c r="B22" s="27"/>
      <c r="C22" s="28">
        <f>+C12+C20</f>
        <v>6836.1720000000005</v>
      </c>
      <c r="D22" s="27"/>
      <c r="E22" s="28">
        <f>+E12+E20</f>
        <v>7130.0750000000007</v>
      </c>
      <c r="F22" s="27"/>
      <c r="G22" s="28">
        <f>+G12+G20</f>
        <v>8125.9600000000009</v>
      </c>
      <c r="H22" s="27"/>
      <c r="I22" s="28">
        <f>+I12+I20</f>
        <v>9120.7260000000006</v>
      </c>
      <c r="J22" s="27"/>
      <c r="K22" s="28">
        <f>+K12+K20</f>
        <v>10135.902561478539</v>
      </c>
      <c r="L22" s="27"/>
      <c r="M22" s="28">
        <f>+M12+M20</f>
        <v>11326.358</v>
      </c>
      <c r="N22" s="27"/>
      <c r="O22" s="28">
        <f>+O12+O20</f>
        <v>11813.618999999999</v>
      </c>
      <c r="P22" s="27"/>
      <c r="Q22" s="28">
        <f>+Q12+Q20</f>
        <v>16444.79</v>
      </c>
      <c r="R22" s="28"/>
      <c r="S22" s="28">
        <v>19122.690000000002</v>
      </c>
      <c r="T22" s="29">
        <v>18529.285</v>
      </c>
      <c r="U22" s="30">
        <f t="shared" si="0"/>
        <v>-3.1031460531965038E-2</v>
      </c>
      <c r="V22" s="30">
        <f t="shared" si="1"/>
        <v>0.12823416512067309</v>
      </c>
      <c r="W22" s="27"/>
      <c r="X22" s="28">
        <f>+X12+X20</f>
        <v>2847.9848763374694</v>
      </c>
      <c r="Y22" s="27"/>
      <c r="Z22" s="28">
        <f>+Z12+Z20</f>
        <v>5677.1070866560849</v>
      </c>
      <c r="AA22" s="27"/>
      <c r="AB22" s="28">
        <f>+AB12+AB20</f>
        <v>8730.2969999999987</v>
      </c>
      <c r="AC22" s="27"/>
      <c r="AD22" s="29">
        <f>+AD12+AD20</f>
        <v>11326.358</v>
      </c>
      <c r="AE22" s="27"/>
      <c r="AF22" s="28">
        <f>+AF12+AF20</f>
        <v>2653.7759999999998</v>
      </c>
      <c r="AG22" s="27"/>
      <c r="AH22" s="28">
        <f>+AH12+AH20</f>
        <v>5369.9330000000009</v>
      </c>
      <c r="AI22" s="27"/>
      <c r="AJ22" s="28">
        <f>+AJ12+AJ20</f>
        <v>8333.3280000000013</v>
      </c>
      <c r="AK22" s="27"/>
      <c r="AL22" s="29">
        <f>+AL12+AL20</f>
        <v>11813.618999999999</v>
      </c>
      <c r="AM22" s="27"/>
      <c r="AN22" s="28">
        <f>+AN12+AN20</f>
        <v>3718.933</v>
      </c>
      <c r="AO22" s="28"/>
      <c r="AP22" s="28">
        <f>+AP12+AP20</f>
        <v>7741.3630000000012</v>
      </c>
      <c r="AQ22" s="28"/>
      <c r="AR22" s="28">
        <f>+AR12+AR20</f>
        <v>11971.246000000003</v>
      </c>
      <c r="AS22" s="27"/>
      <c r="AT22" s="29">
        <f>+AT12+AT20</f>
        <v>16444.79</v>
      </c>
      <c r="AU22" s="27"/>
      <c r="AV22" s="28">
        <v>4609.3540000000003</v>
      </c>
      <c r="AW22" s="28"/>
      <c r="AX22" s="28">
        <f>+AX12+AX20</f>
        <v>9356.5819999999985</v>
      </c>
      <c r="AY22" s="28"/>
      <c r="AZ22" s="28">
        <f>+AZ12+AZ20</f>
        <v>14212.031999999997</v>
      </c>
      <c r="BA22" s="27"/>
      <c r="BB22" s="29">
        <v>19122.689999999999</v>
      </c>
      <c r="BC22" s="28">
        <v>4621.7060000000001</v>
      </c>
      <c r="BD22" s="28">
        <v>9248.8619999999992</v>
      </c>
      <c r="BE22" s="28">
        <v>13881.858</v>
      </c>
      <c r="BF22" s="29">
        <v>18529.285</v>
      </c>
      <c r="BG22" s="28">
        <v>4914.1589999999997</v>
      </c>
      <c r="BH22" s="28">
        <v>10139.903</v>
      </c>
      <c r="BI22" s="28">
        <v>15820.603999999999</v>
      </c>
      <c r="BJ22" s="29">
        <v>21967.895</v>
      </c>
      <c r="BK22" s="28">
        <v>6587.0609999999997</v>
      </c>
      <c r="BL22" s="28">
        <v>13447.266</v>
      </c>
      <c r="BM22" s="28">
        <v>20542.789000000001</v>
      </c>
      <c r="BN22" s="29">
        <v>27646.495999999999</v>
      </c>
      <c r="BO22" s="28">
        <v>7440.3879999999999</v>
      </c>
      <c r="BP22" s="30">
        <v>4.7395113565353864E-2</v>
      </c>
      <c r="BQ22" s="30">
        <v>0.1295459386211848</v>
      </c>
      <c r="BR22" s="8"/>
      <c r="BS22" s="71"/>
      <c r="BT22" s="55"/>
      <c r="BU22" s="65"/>
    </row>
    <row r="23" spans="1:73" ht="20.25" customHeight="1" x14ac:dyDescent="0.3">
      <c r="A23" s="16" t="s">
        <v>35</v>
      </c>
      <c r="B23" s="5"/>
      <c r="C23" s="7">
        <v>0</v>
      </c>
      <c r="D23" s="5"/>
      <c r="E23" s="7">
        <v>0</v>
      </c>
      <c r="F23" s="5"/>
      <c r="G23" s="7">
        <v>0</v>
      </c>
      <c r="H23" s="5"/>
      <c r="I23" s="7">
        <v>0</v>
      </c>
      <c r="J23" s="5"/>
      <c r="K23" s="7">
        <v>-6367.9490000000005</v>
      </c>
      <c r="L23" s="5"/>
      <c r="M23" s="7">
        <v>-1167.8310000000001</v>
      </c>
      <c r="N23" s="5"/>
      <c r="O23" s="7">
        <v>-1218.0709999999999</v>
      </c>
      <c r="P23" s="5"/>
      <c r="Q23" s="7">
        <v>-1698.579</v>
      </c>
      <c r="R23" s="7"/>
      <c r="S23" s="7">
        <v>-1971.865</v>
      </c>
      <c r="T23" s="21">
        <v>-1908.126</v>
      </c>
      <c r="U23" s="8">
        <f t="shared" si="0"/>
        <v>-3.2324220978616758E-2</v>
      </c>
      <c r="V23" s="8">
        <f t="shared" si="1"/>
        <v>-0.21418286494843564</v>
      </c>
      <c r="W23" s="5"/>
      <c r="X23" s="7">
        <v>-280</v>
      </c>
      <c r="Y23" s="5"/>
      <c r="Z23" s="7">
        <v>-575.2127870257948</v>
      </c>
      <c r="AA23" s="5"/>
      <c r="AB23" s="7">
        <v>-889.58199999999999</v>
      </c>
      <c r="AC23" s="5"/>
      <c r="AD23" s="21">
        <v>-1167.8310000000001</v>
      </c>
      <c r="AE23" s="5"/>
      <c r="AF23" s="7">
        <v>-273.62400000000002</v>
      </c>
      <c r="AG23" s="5"/>
      <c r="AH23" s="7">
        <v>-553.67899999999997</v>
      </c>
      <c r="AI23" s="5"/>
      <c r="AJ23" s="7">
        <v>-859.22699999999998</v>
      </c>
      <c r="AK23" s="5"/>
      <c r="AL23" s="21">
        <v>-1218.0709999999999</v>
      </c>
      <c r="AM23" s="5"/>
      <c r="AN23" s="7">
        <v>-383.44800000000004</v>
      </c>
      <c r="AO23" s="7"/>
      <c r="AP23" s="7">
        <v>-801.19100000000003</v>
      </c>
      <c r="AQ23" s="7"/>
      <c r="AR23" s="7">
        <v>-1237.3230000000001</v>
      </c>
      <c r="AS23" s="5"/>
      <c r="AT23" s="21">
        <v>-1698.579</v>
      </c>
      <c r="AU23" s="5"/>
      <c r="AV23" s="7">
        <v>-475.80799999999999</v>
      </c>
      <c r="AW23" s="7"/>
      <c r="AX23" s="7">
        <v>-964.73199999999997</v>
      </c>
      <c r="AY23" s="7"/>
      <c r="AZ23" s="7">
        <v>-1465.54</v>
      </c>
      <c r="BA23" s="5"/>
      <c r="BB23" s="21">
        <v>-1971.865</v>
      </c>
      <c r="BC23" s="7">
        <v>-476.53199999999998</v>
      </c>
      <c r="BD23" s="7">
        <v>-953.62599999999998</v>
      </c>
      <c r="BE23" s="7">
        <v>-1431.3219999999999</v>
      </c>
      <c r="BF23" s="21">
        <v>-1908.126</v>
      </c>
      <c r="BG23" s="58">
        <v>-509.40100000000001</v>
      </c>
      <c r="BH23" s="58">
        <v>-1036.962</v>
      </c>
      <c r="BI23" s="58">
        <v>-1610.6420000000001</v>
      </c>
      <c r="BJ23" s="21">
        <v>-2236.7089999999998</v>
      </c>
      <c r="BK23" s="58">
        <v>-677.34</v>
      </c>
      <c r="BL23" s="58">
        <v>-1376.1179999999999</v>
      </c>
      <c r="BM23" s="58">
        <v>-2105.4009999999998</v>
      </c>
      <c r="BN23" s="21">
        <v>-2821.9859999999999</v>
      </c>
      <c r="BO23" s="58">
        <v>-677.38300000000004</v>
      </c>
      <c r="BP23" s="8">
        <v>-5.4706699135482872E-2</v>
      </c>
      <c r="BQ23" s="8">
        <v>6.3483627129601317E-5</v>
      </c>
      <c r="BR23" s="8"/>
      <c r="BS23" s="71"/>
      <c r="BT23" s="55"/>
      <c r="BU23" s="65"/>
    </row>
    <row r="24" spans="1:73" ht="20.25" customHeight="1" x14ac:dyDescent="0.3">
      <c r="A24" s="26" t="s">
        <v>36</v>
      </c>
      <c r="B24" s="27"/>
      <c r="C24" s="28">
        <f>+SUM(C22:C23)</f>
        <v>6836.1720000000005</v>
      </c>
      <c r="D24" s="27"/>
      <c r="E24" s="28">
        <f>+SUM(E22:E23)</f>
        <v>7130.0750000000007</v>
      </c>
      <c r="F24" s="27"/>
      <c r="G24" s="28">
        <f>+SUM(G22:G23)</f>
        <v>8125.9600000000009</v>
      </c>
      <c r="H24" s="27"/>
      <c r="I24" s="28">
        <f>+SUM(I22:I23)</f>
        <v>9120.7260000000006</v>
      </c>
      <c r="J24" s="27"/>
      <c r="K24" s="28">
        <f>+SUM(K22:K23)</f>
        <v>3767.9535614785382</v>
      </c>
      <c r="L24" s="27"/>
      <c r="M24" s="28">
        <f>+SUM(M22:M23)</f>
        <v>10158.527</v>
      </c>
      <c r="N24" s="27"/>
      <c r="O24" s="28">
        <f>+SUM(O22:O23)</f>
        <v>10595.547999999999</v>
      </c>
      <c r="P24" s="27"/>
      <c r="Q24" s="28">
        <f>+SUM(Q22:Q23)</f>
        <v>14746.211000000001</v>
      </c>
      <c r="R24" s="28"/>
      <c r="S24" s="28">
        <v>17150.825000000001</v>
      </c>
      <c r="T24" s="29">
        <v>16621.159</v>
      </c>
      <c r="U24" s="30">
        <f t="shared" si="0"/>
        <v>-3.0882829251654087E-2</v>
      </c>
      <c r="V24" s="30">
        <f t="shared" si="1"/>
        <v>0.34558504747502994</v>
      </c>
      <c r="W24" s="27"/>
      <c r="X24" s="28">
        <f>+SUM(X22:X23)</f>
        <v>2567.9848763374694</v>
      </c>
      <c r="Y24" s="27"/>
      <c r="Z24" s="28">
        <f>+SUM(Z22:Z23)</f>
        <v>5101.8942996302903</v>
      </c>
      <c r="AA24" s="27"/>
      <c r="AB24" s="28">
        <f>+SUM(AB22:AB23)</f>
        <v>7840.7149999999983</v>
      </c>
      <c r="AC24" s="27"/>
      <c r="AD24" s="29">
        <f>+SUM(AD22:AD23)</f>
        <v>10158.527</v>
      </c>
      <c r="AE24" s="27"/>
      <c r="AF24" s="28">
        <f>+SUM(AF22:AF23)</f>
        <v>2380.152</v>
      </c>
      <c r="AG24" s="27"/>
      <c r="AH24" s="28">
        <f>+SUM(AH22:AH23)</f>
        <v>4816.2540000000008</v>
      </c>
      <c r="AI24" s="27"/>
      <c r="AJ24" s="28">
        <f>+SUM(AJ22:AJ23)</f>
        <v>7474.1010000000015</v>
      </c>
      <c r="AK24" s="27"/>
      <c r="AL24" s="29">
        <f>+SUM(AL22:AL23)</f>
        <v>10595.547999999999</v>
      </c>
      <c r="AM24" s="27"/>
      <c r="AN24" s="28">
        <f>+SUM(AN22:AN23)</f>
        <v>3335.4850000000001</v>
      </c>
      <c r="AO24" s="28"/>
      <c r="AP24" s="28">
        <f>+SUM(AP22:AP23)</f>
        <v>6940.1720000000014</v>
      </c>
      <c r="AQ24" s="28"/>
      <c r="AR24" s="28">
        <f>+SUM(AR22:AR23)</f>
        <v>10733.923000000003</v>
      </c>
      <c r="AS24" s="27"/>
      <c r="AT24" s="29">
        <f>+SUM(AT22:AT23)</f>
        <v>14746.211000000001</v>
      </c>
      <c r="AU24" s="27"/>
      <c r="AV24" s="28">
        <v>4133.5460000000003</v>
      </c>
      <c r="AW24" s="28"/>
      <c r="AX24" s="28">
        <f>+SUM(AX22:AX23)</f>
        <v>8391.8499999999985</v>
      </c>
      <c r="AY24" s="28"/>
      <c r="AZ24" s="28">
        <f>+SUM(AZ22:AZ23)</f>
        <v>12746.491999999998</v>
      </c>
      <c r="BA24" s="27"/>
      <c r="BB24" s="29">
        <v>17150.825000000001</v>
      </c>
      <c r="BC24" s="28">
        <v>4145.174</v>
      </c>
      <c r="BD24" s="28">
        <v>8295.2360000000008</v>
      </c>
      <c r="BE24" s="28">
        <v>12450.536</v>
      </c>
      <c r="BF24" s="29">
        <v>16621.159</v>
      </c>
      <c r="BG24" s="28">
        <v>4404.7579999999998</v>
      </c>
      <c r="BH24" s="28">
        <v>9102.9410000000007</v>
      </c>
      <c r="BI24" s="28">
        <v>14206.373</v>
      </c>
      <c r="BJ24" s="29">
        <v>19722.205999999998</v>
      </c>
      <c r="BK24" s="28">
        <v>5906.04</v>
      </c>
      <c r="BL24" s="28">
        <v>12057.050999999999</v>
      </c>
      <c r="BM24" s="28">
        <v>18417.254000000001</v>
      </c>
      <c r="BN24" s="29">
        <v>24791.754000000001</v>
      </c>
      <c r="BO24" s="28">
        <v>6751.5510000000004</v>
      </c>
      <c r="BP24" s="30">
        <v>5.9149894109342016E-2</v>
      </c>
      <c r="BQ24" s="30">
        <v>0.14316039173456341</v>
      </c>
      <c r="BR24" s="8"/>
      <c r="BS24" s="71"/>
      <c r="BT24" s="55"/>
      <c r="BU24" s="65"/>
    </row>
    <row r="25" spans="1:73" ht="9.75" customHeight="1" x14ac:dyDescent="0.3">
      <c r="A25" s="16"/>
      <c r="B25" s="5"/>
      <c r="C25" s="5"/>
      <c r="D25" s="5"/>
      <c r="E25" s="5"/>
      <c r="F25" s="5"/>
      <c r="G25" s="5"/>
      <c r="H25" s="5"/>
      <c r="I25" s="5"/>
      <c r="J25" s="5"/>
      <c r="K25" s="5"/>
      <c r="L25" s="5"/>
      <c r="M25" s="5"/>
      <c r="N25" s="5"/>
      <c r="O25" s="5"/>
      <c r="P25" s="5"/>
      <c r="Q25" s="5"/>
      <c r="R25" s="5"/>
      <c r="S25" s="5"/>
      <c r="T25" s="22"/>
      <c r="U25" s="9"/>
      <c r="V25" s="9"/>
      <c r="W25" s="5"/>
      <c r="X25" s="5"/>
      <c r="Y25" s="5"/>
      <c r="Z25" s="5"/>
      <c r="AA25" s="5"/>
      <c r="AB25" s="5"/>
      <c r="AC25" s="5"/>
      <c r="AD25" s="22"/>
      <c r="AE25" s="5"/>
      <c r="AF25" s="5"/>
      <c r="AG25" s="5"/>
      <c r="AH25" s="5"/>
      <c r="AI25" s="5"/>
      <c r="AJ25" s="5"/>
      <c r="AK25" s="5"/>
      <c r="AL25" s="22"/>
      <c r="AM25" s="5"/>
      <c r="AN25" s="5"/>
      <c r="AO25" s="5"/>
      <c r="AP25" s="5"/>
      <c r="AQ25" s="5"/>
      <c r="AR25" s="5"/>
      <c r="AS25" s="5"/>
      <c r="AT25" s="22"/>
      <c r="AU25" s="5"/>
      <c r="AV25" s="5"/>
      <c r="AW25" s="5"/>
      <c r="AX25" s="5"/>
      <c r="AY25" s="5"/>
      <c r="AZ25" s="5"/>
      <c r="BA25" s="5"/>
      <c r="BB25" s="22"/>
      <c r="BC25" s="5"/>
      <c r="BD25" s="5"/>
      <c r="BE25" s="5"/>
      <c r="BF25" s="22"/>
      <c r="BG25" s="56"/>
      <c r="BH25" s="56"/>
      <c r="BI25" s="56"/>
      <c r="BJ25" s="22"/>
      <c r="BK25" s="56"/>
      <c r="BL25" s="56"/>
      <c r="BM25" s="56"/>
      <c r="BN25" s="22"/>
      <c r="BO25" s="56"/>
      <c r="BP25" s="9"/>
      <c r="BQ25" s="9"/>
      <c r="BR25" s="8"/>
      <c r="BS25" s="71"/>
      <c r="BT25" s="55"/>
      <c r="BU25" s="65"/>
    </row>
    <row r="26" spans="1:73" ht="20.25" customHeight="1" x14ac:dyDescent="0.3">
      <c r="A26" s="16" t="s">
        <v>37</v>
      </c>
      <c r="B26" s="5"/>
      <c r="C26" s="7">
        <v>1625</v>
      </c>
      <c r="D26" s="5"/>
      <c r="E26" s="7">
        <v>1625</v>
      </c>
      <c r="F26" s="5"/>
      <c r="G26" s="7">
        <v>1625</v>
      </c>
      <c r="H26" s="5"/>
      <c r="I26" s="7">
        <v>1625</v>
      </c>
      <c r="J26" s="5"/>
      <c r="K26" s="7">
        <v>1624.9999999999998</v>
      </c>
      <c r="L26" s="5"/>
      <c r="M26" s="7">
        <v>2500</v>
      </c>
      <c r="N26" s="5"/>
      <c r="O26" s="7">
        <v>2500</v>
      </c>
      <c r="P26" s="5"/>
      <c r="Q26" s="7">
        <v>2500</v>
      </c>
      <c r="R26" s="7"/>
      <c r="S26" s="7">
        <v>4000</v>
      </c>
      <c r="T26" s="21">
        <v>4000</v>
      </c>
      <c r="U26" s="8">
        <f t="shared" si="0"/>
        <v>0</v>
      </c>
      <c r="V26" s="8">
        <f t="shared" si="1"/>
        <v>0.19740571108299565</v>
      </c>
      <c r="W26" s="5"/>
      <c r="X26" s="7">
        <v>1624.9999999999998</v>
      </c>
      <c r="Y26" s="5"/>
      <c r="Z26" s="7">
        <v>2500</v>
      </c>
      <c r="AA26" s="5"/>
      <c r="AB26" s="7">
        <v>2500</v>
      </c>
      <c r="AC26" s="5"/>
      <c r="AD26" s="21">
        <v>2500</v>
      </c>
      <c r="AE26" s="5"/>
      <c r="AF26" s="7">
        <v>2500</v>
      </c>
      <c r="AG26" s="5"/>
      <c r="AH26" s="7">
        <v>2500</v>
      </c>
      <c r="AI26" s="5"/>
      <c r="AJ26" s="7">
        <v>2500</v>
      </c>
      <c r="AK26" s="5"/>
      <c r="AL26" s="21">
        <v>2500</v>
      </c>
      <c r="AM26" s="5"/>
      <c r="AN26" s="7">
        <v>2500</v>
      </c>
      <c r="AO26" s="7"/>
      <c r="AP26" s="7">
        <v>2500</v>
      </c>
      <c r="AQ26" s="7"/>
      <c r="AR26" s="7">
        <v>2500</v>
      </c>
      <c r="AS26" s="5"/>
      <c r="AT26" s="21">
        <v>2500</v>
      </c>
      <c r="AU26" s="5"/>
      <c r="AV26" s="7">
        <v>2500</v>
      </c>
      <c r="AW26" s="7"/>
      <c r="AX26" s="7">
        <v>4000</v>
      </c>
      <c r="AY26" s="7"/>
      <c r="AZ26" s="7">
        <v>4000</v>
      </c>
      <c r="BA26" s="5"/>
      <c r="BB26" s="21">
        <v>4000</v>
      </c>
      <c r="BC26" s="7">
        <v>4000</v>
      </c>
      <c r="BD26" s="7">
        <v>4000</v>
      </c>
      <c r="BE26" s="7">
        <v>4000</v>
      </c>
      <c r="BF26" s="21">
        <v>4000</v>
      </c>
      <c r="BG26" s="58">
        <v>4000</v>
      </c>
      <c r="BH26" s="58">
        <v>4000</v>
      </c>
      <c r="BI26" s="58">
        <v>4000</v>
      </c>
      <c r="BJ26" s="21">
        <v>4000</v>
      </c>
      <c r="BK26" s="58">
        <v>4000</v>
      </c>
      <c r="BL26" s="58">
        <v>4000</v>
      </c>
      <c r="BM26" s="58">
        <v>4000</v>
      </c>
      <c r="BN26" s="21">
        <v>4000</v>
      </c>
      <c r="BO26" s="58">
        <v>4000</v>
      </c>
      <c r="BP26" s="8">
        <v>0</v>
      </c>
      <c r="BQ26" s="8">
        <v>0</v>
      </c>
      <c r="BR26" s="8"/>
      <c r="BS26" s="71"/>
      <c r="BT26" s="55"/>
      <c r="BU26" s="65"/>
    </row>
    <row r="27" spans="1:73" ht="20.25" customHeight="1" x14ac:dyDescent="0.3">
      <c r="A27" s="16" t="s">
        <v>106</v>
      </c>
      <c r="B27" s="5"/>
      <c r="C27" s="7">
        <v>4000</v>
      </c>
      <c r="D27" s="5"/>
      <c r="E27" s="7">
        <v>4000</v>
      </c>
      <c r="F27" s="5"/>
      <c r="G27" s="7">
        <v>4000</v>
      </c>
      <c r="H27" s="5"/>
      <c r="I27" s="7">
        <v>4000</v>
      </c>
      <c r="J27" s="5"/>
      <c r="K27" s="7">
        <v>4000</v>
      </c>
      <c r="L27" s="5"/>
      <c r="M27" s="7">
        <v>4000</v>
      </c>
      <c r="N27" s="5"/>
      <c r="O27" s="7">
        <v>4000</v>
      </c>
      <c r="P27" s="5"/>
      <c r="Q27" s="7">
        <v>4000</v>
      </c>
      <c r="R27" s="7"/>
      <c r="S27" s="7">
        <v>4000</v>
      </c>
      <c r="T27" s="21">
        <v>4000</v>
      </c>
      <c r="U27" s="8">
        <f t="shared" si="0"/>
        <v>0</v>
      </c>
      <c r="V27" s="8">
        <f t="shared" si="1"/>
        <v>0</v>
      </c>
      <c r="W27" s="5"/>
      <c r="X27" s="7">
        <v>4000</v>
      </c>
      <c r="Y27" s="5"/>
      <c r="Z27" s="7">
        <v>4000</v>
      </c>
      <c r="AA27" s="5"/>
      <c r="AB27" s="7">
        <v>4000</v>
      </c>
      <c r="AC27" s="5"/>
      <c r="AD27" s="21">
        <v>4000</v>
      </c>
      <c r="AE27" s="5"/>
      <c r="AF27" s="7">
        <v>4000</v>
      </c>
      <c r="AG27" s="5"/>
      <c r="AH27" s="7">
        <v>4000</v>
      </c>
      <c r="AI27" s="5"/>
      <c r="AJ27" s="7">
        <v>4000</v>
      </c>
      <c r="AK27" s="5"/>
      <c r="AL27" s="21">
        <v>4000</v>
      </c>
      <c r="AM27" s="5"/>
      <c r="AN27" s="7">
        <v>4000</v>
      </c>
      <c r="AO27" s="7"/>
      <c r="AP27" s="7">
        <v>4000</v>
      </c>
      <c r="AQ27" s="7"/>
      <c r="AR27" s="7">
        <v>4000</v>
      </c>
      <c r="AS27" s="5"/>
      <c r="AT27" s="21">
        <v>4000</v>
      </c>
      <c r="AU27" s="5"/>
      <c r="AV27" s="7">
        <v>4000</v>
      </c>
      <c r="AW27" s="7"/>
      <c r="AX27" s="7">
        <v>4000</v>
      </c>
      <c r="AY27" s="7"/>
      <c r="AZ27" s="7">
        <v>4000</v>
      </c>
      <c r="BA27" s="5"/>
      <c r="BB27" s="21">
        <v>4000</v>
      </c>
      <c r="BC27" s="7">
        <v>4000</v>
      </c>
      <c r="BD27" s="7">
        <v>4000</v>
      </c>
      <c r="BE27" s="7">
        <v>4000</v>
      </c>
      <c r="BF27" s="21">
        <v>4000</v>
      </c>
      <c r="BG27" s="58">
        <v>4000</v>
      </c>
      <c r="BH27" s="58">
        <v>4000</v>
      </c>
      <c r="BI27" s="58">
        <v>4000</v>
      </c>
      <c r="BJ27" s="21">
        <v>4000</v>
      </c>
      <c r="BK27" s="58">
        <v>4000</v>
      </c>
      <c r="BL27" s="58">
        <v>4000</v>
      </c>
      <c r="BM27" s="58">
        <v>4000</v>
      </c>
      <c r="BN27" s="21">
        <v>4000</v>
      </c>
      <c r="BO27" s="58">
        <v>4000</v>
      </c>
      <c r="BP27" s="8">
        <v>0</v>
      </c>
      <c r="BQ27" s="8">
        <v>0</v>
      </c>
      <c r="BR27" s="8"/>
      <c r="BS27" s="71"/>
      <c r="BT27" s="55"/>
      <c r="BU27" s="65"/>
    </row>
    <row r="28" spans="1:73" ht="20.25" customHeight="1" x14ac:dyDescent="0.3">
      <c r="A28" s="16" t="s">
        <v>38</v>
      </c>
      <c r="B28" s="5"/>
      <c r="C28" s="10">
        <f>+C24/C27</f>
        <v>1.7090430000000001</v>
      </c>
      <c r="D28" s="11"/>
      <c r="E28" s="10">
        <f>+E24/E27</f>
        <v>1.7825187500000002</v>
      </c>
      <c r="F28" s="11"/>
      <c r="G28" s="10">
        <f>+G24/G27</f>
        <v>2.0314900000000002</v>
      </c>
      <c r="H28" s="11"/>
      <c r="I28" s="10">
        <f>+I24/I27</f>
        <v>2.2801815000000003</v>
      </c>
      <c r="J28" s="11"/>
      <c r="K28" s="10">
        <f>+K24/K27</f>
        <v>0.94198839036963455</v>
      </c>
      <c r="L28" s="11"/>
      <c r="M28" s="10">
        <f>+M24/M27</f>
        <v>2.5396317499999999</v>
      </c>
      <c r="N28" s="11"/>
      <c r="O28" s="10">
        <f>+O24/O27</f>
        <v>2.6488869999999998</v>
      </c>
      <c r="P28" s="11"/>
      <c r="Q28" s="10">
        <f>+Q24/Q27</f>
        <v>3.6865527500000002</v>
      </c>
      <c r="R28" s="10"/>
      <c r="S28" s="10">
        <v>4.2385652500000006</v>
      </c>
      <c r="T28" s="23">
        <v>3.9501202499999999</v>
      </c>
      <c r="U28" s="8">
        <f t="shared" si="0"/>
        <v>-6.8052509041827469E-2</v>
      </c>
      <c r="V28" s="8">
        <f t="shared" si="1"/>
        <v>0.33202677075885889</v>
      </c>
      <c r="W28" s="5"/>
      <c r="X28" s="10">
        <f>+X24/X27</f>
        <v>0.64199621908436733</v>
      </c>
      <c r="Y28" s="11"/>
      <c r="Z28" s="10">
        <f>+Z24/Z27</f>
        <v>1.2754735749075725</v>
      </c>
      <c r="AA28" s="11"/>
      <c r="AB28" s="10">
        <f>+AB24/AB27</f>
        <v>1.9601787499999996</v>
      </c>
      <c r="AC28" s="11"/>
      <c r="AD28" s="23">
        <f>+AD24/AD27</f>
        <v>2.5396317499999999</v>
      </c>
      <c r="AE28" s="11"/>
      <c r="AF28" s="10">
        <f>+AF24/AF27</f>
        <v>0.59503799999999996</v>
      </c>
      <c r="AG28" s="11"/>
      <c r="AH28" s="10">
        <f>+AH24/AH27</f>
        <v>1.2040635000000002</v>
      </c>
      <c r="AI28" s="11"/>
      <c r="AJ28" s="10">
        <f>+AJ24/AJ27</f>
        <v>1.8685252500000005</v>
      </c>
      <c r="AK28" s="11"/>
      <c r="AL28" s="23">
        <f>+AL24/AL27</f>
        <v>2.6488869999999998</v>
      </c>
      <c r="AM28" s="11"/>
      <c r="AN28" s="10">
        <f>+AN24/AN27</f>
        <v>0.83387125000000006</v>
      </c>
      <c r="AO28" s="10"/>
      <c r="AP28" s="10">
        <f>+AP24/AP27</f>
        <v>1.7350430000000003</v>
      </c>
      <c r="AQ28" s="10"/>
      <c r="AR28" s="10">
        <f>+AR24/AR27</f>
        <v>2.6834807500000006</v>
      </c>
      <c r="AS28" s="11"/>
      <c r="AT28" s="23">
        <f>+AT24/AT27</f>
        <v>3.6865527500000002</v>
      </c>
      <c r="AU28" s="11"/>
      <c r="AV28" s="10">
        <v>1.0333330000000001</v>
      </c>
      <c r="AW28" s="10"/>
      <c r="AX28" s="10">
        <f>(-57.111+AX24)/AX27</f>
        <v>2.0836847499999993</v>
      </c>
      <c r="AY28" s="10"/>
      <c r="AZ28" s="10">
        <f>(-115.522+AZ24)/AZ26</f>
        <v>3.1577424999999995</v>
      </c>
      <c r="BA28" s="11"/>
      <c r="BB28" s="23">
        <v>4.2385652499999997</v>
      </c>
      <c r="BC28" s="10">
        <v>0.98570424999999995</v>
      </c>
      <c r="BD28" s="10">
        <v>1.9660195</v>
      </c>
      <c r="BE28" s="10">
        <v>2.95621175</v>
      </c>
      <c r="BF28" s="23">
        <v>3.9501202499999999</v>
      </c>
      <c r="BG28" s="64">
        <v>1.0472764999999999</v>
      </c>
      <c r="BH28" s="64">
        <v>2.1632690000000001</v>
      </c>
      <c r="BI28" s="64">
        <v>3.3814402499999998</v>
      </c>
      <c r="BJ28" s="23">
        <v>4.6715847500000001</v>
      </c>
      <c r="BK28" s="64">
        <v>1.4103794999999999</v>
      </c>
      <c r="BL28" s="64">
        <v>2.8602224999999999</v>
      </c>
      <c r="BM28" s="64">
        <v>4.3427627500000003</v>
      </c>
      <c r="BN28" s="23">
        <v>5.8537020000000002</v>
      </c>
      <c r="BO28" s="64">
        <v>1.58609925</v>
      </c>
      <c r="BP28" s="8">
        <v>4.974389274750779E-2</v>
      </c>
      <c r="BQ28" s="8">
        <v>0.12459040279584332</v>
      </c>
      <c r="BR28" s="8"/>
      <c r="BS28" s="71"/>
      <c r="BT28" s="55"/>
      <c r="BU28" s="65"/>
    </row>
    <row r="29" spans="1:73" ht="20.25" customHeight="1" x14ac:dyDescent="0.3">
      <c r="A29" s="16" t="s">
        <v>39</v>
      </c>
      <c r="B29" s="5"/>
      <c r="C29" s="10">
        <v>1.75</v>
      </c>
      <c r="D29" s="11"/>
      <c r="E29" s="10">
        <v>1.5</v>
      </c>
      <c r="F29" s="11"/>
      <c r="G29" s="10">
        <v>2.25</v>
      </c>
      <c r="H29" s="11"/>
      <c r="I29" s="10">
        <v>4</v>
      </c>
      <c r="J29" s="11"/>
      <c r="K29" s="10">
        <v>4.2500000000000009</v>
      </c>
      <c r="L29" s="11"/>
      <c r="M29" s="10">
        <v>3</v>
      </c>
      <c r="N29" s="11"/>
      <c r="O29" s="10">
        <v>1</v>
      </c>
      <c r="P29" s="11"/>
      <c r="Q29" s="10">
        <v>1.4</v>
      </c>
      <c r="R29" s="10"/>
      <c r="S29" s="10">
        <v>1.25</v>
      </c>
      <c r="T29" s="23">
        <v>1.1499999999999999</v>
      </c>
      <c r="U29" s="8">
        <f t="shared" si="0"/>
        <v>-8.0000000000000071E-2</v>
      </c>
      <c r="V29" s="8">
        <f t="shared" si="1"/>
        <v>-0.23005131415301727</v>
      </c>
      <c r="W29" s="5"/>
      <c r="X29" s="10">
        <v>0</v>
      </c>
      <c r="Y29" s="11"/>
      <c r="Z29" s="10">
        <v>1.5</v>
      </c>
      <c r="AA29" s="11"/>
      <c r="AB29" s="10">
        <v>0</v>
      </c>
      <c r="AC29" s="11"/>
      <c r="AD29" s="23">
        <v>3</v>
      </c>
      <c r="AE29" s="11"/>
      <c r="AF29" s="10">
        <v>0</v>
      </c>
      <c r="AG29" s="11"/>
      <c r="AH29" s="10">
        <v>0</v>
      </c>
      <c r="AI29" s="11"/>
      <c r="AJ29" s="10">
        <v>0</v>
      </c>
      <c r="AK29" s="11"/>
      <c r="AL29" s="23">
        <v>1</v>
      </c>
      <c r="AM29" s="11"/>
      <c r="AN29" s="10">
        <v>0</v>
      </c>
      <c r="AO29" s="10"/>
      <c r="AP29" s="10">
        <v>1.4</v>
      </c>
      <c r="AQ29" s="10"/>
      <c r="AR29" s="10">
        <v>0</v>
      </c>
      <c r="AS29" s="11"/>
      <c r="AT29" s="23">
        <v>1.4</v>
      </c>
      <c r="AU29" s="11"/>
      <c r="AV29" s="10">
        <v>0</v>
      </c>
      <c r="AW29" s="10"/>
      <c r="AX29" s="10">
        <v>0</v>
      </c>
      <c r="AY29" s="10"/>
      <c r="AZ29" s="10">
        <v>0</v>
      </c>
      <c r="BA29" s="11"/>
      <c r="BB29" s="23">
        <v>1.25</v>
      </c>
      <c r="BC29" s="10">
        <v>0</v>
      </c>
      <c r="BD29" s="10">
        <v>1.1499999999999999</v>
      </c>
      <c r="BE29" s="10">
        <v>0</v>
      </c>
      <c r="BF29" s="23">
        <v>2.2999999999999998</v>
      </c>
      <c r="BG29" s="64">
        <v>0</v>
      </c>
      <c r="BH29" s="64">
        <v>1.25</v>
      </c>
      <c r="BI29" s="64">
        <v>1.25</v>
      </c>
      <c r="BJ29" s="23">
        <v>2.71</v>
      </c>
      <c r="BK29" s="64">
        <v>0</v>
      </c>
      <c r="BL29" s="64">
        <v>0</v>
      </c>
      <c r="BM29" s="64">
        <v>0.75</v>
      </c>
      <c r="BN29" s="23">
        <v>2.5</v>
      </c>
      <c r="BO29" s="64">
        <v>0</v>
      </c>
      <c r="BP29" s="52" t="s">
        <v>118</v>
      </c>
      <c r="BQ29" s="8" t="s">
        <v>118</v>
      </c>
      <c r="BR29" s="8"/>
      <c r="BS29" s="71"/>
      <c r="BT29" s="55"/>
      <c r="BU29" s="65"/>
    </row>
    <row r="30" spans="1:73" ht="9.75" customHeight="1" x14ac:dyDescent="0.3">
      <c r="A30" s="16"/>
      <c r="B30" s="5"/>
      <c r="C30" s="5"/>
      <c r="D30" s="5"/>
      <c r="E30" s="5"/>
      <c r="F30" s="5"/>
      <c r="G30" s="5"/>
      <c r="H30" s="5"/>
      <c r="I30" s="5"/>
      <c r="J30" s="5"/>
      <c r="K30" s="5"/>
      <c r="L30" s="5"/>
      <c r="M30" s="5"/>
      <c r="N30" s="5"/>
      <c r="O30" s="5"/>
      <c r="P30" s="5"/>
      <c r="Q30" s="5"/>
      <c r="R30" s="5"/>
      <c r="S30" s="5"/>
      <c r="T30" s="22"/>
      <c r="U30" s="9"/>
      <c r="V30" s="9"/>
      <c r="W30" s="5"/>
      <c r="X30" s="5"/>
      <c r="Y30" s="5"/>
      <c r="Z30" s="5"/>
      <c r="AA30" s="5"/>
      <c r="AB30" s="5"/>
      <c r="AC30" s="5"/>
      <c r="AD30" s="22"/>
      <c r="AE30" s="5"/>
      <c r="AF30" s="5"/>
      <c r="AG30" s="5"/>
      <c r="AH30" s="5"/>
      <c r="AI30" s="5"/>
      <c r="AJ30" s="5"/>
      <c r="AK30" s="5"/>
      <c r="AL30" s="22"/>
      <c r="AM30" s="5"/>
      <c r="AN30" s="5"/>
      <c r="AO30" s="5"/>
      <c r="AP30" s="5"/>
      <c r="AQ30" s="5"/>
      <c r="AR30" s="5"/>
      <c r="AS30" s="5"/>
      <c r="AT30" s="22"/>
      <c r="AU30" s="5"/>
      <c r="AV30" s="5"/>
      <c r="AW30" s="5"/>
      <c r="AX30" s="5"/>
      <c r="AY30" s="5"/>
      <c r="AZ30" s="5"/>
      <c r="BA30" s="5"/>
      <c r="BB30" s="22"/>
      <c r="BC30" s="5"/>
      <c r="BD30" s="5"/>
      <c r="BE30" s="5"/>
      <c r="BF30" s="22"/>
      <c r="BG30" s="56"/>
      <c r="BH30" s="56"/>
      <c r="BI30" s="56"/>
      <c r="BJ30" s="22"/>
      <c r="BK30" s="56"/>
      <c r="BL30" s="56"/>
      <c r="BM30" s="56"/>
      <c r="BN30" s="22"/>
      <c r="BO30" s="56"/>
      <c r="BP30" s="9"/>
      <c r="BQ30" s="9"/>
      <c r="BR30" s="8"/>
      <c r="BS30" s="71"/>
      <c r="BT30" s="55"/>
      <c r="BU30" s="65"/>
    </row>
    <row r="31" spans="1:73" ht="20.25" customHeight="1" x14ac:dyDescent="0.3">
      <c r="A31" s="16" t="s">
        <v>40</v>
      </c>
      <c r="B31" s="5"/>
      <c r="C31" s="12">
        <v>0.1700669139001563</v>
      </c>
      <c r="D31" s="5"/>
      <c r="E31" s="12">
        <v>0.16106748805854137</v>
      </c>
      <c r="F31" s="5"/>
      <c r="G31" s="12">
        <v>0.16650000000000001</v>
      </c>
      <c r="H31" s="5"/>
      <c r="I31" s="12">
        <v>0.1724</v>
      </c>
      <c r="J31" s="5"/>
      <c r="K31" s="12">
        <v>7.0099999999999996E-2</v>
      </c>
      <c r="L31" s="5"/>
      <c r="M31" s="12">
        <v>0.20493016272379741</v>
      </c>
      <c r="N31" s="5"/>
      <c r="O31" s="12">
        <v>0.19939999999999999</v>
      </c>
      <c r="P31" s="5"/>
      <c r="Q31" s="12">
        <v>0.2387</v>
      </c>
      <c r="R31" s="12"/>
      <c r="S31" s="12">
        <v>0.2268</v>
      </c>
      <c r="T31" s="24">
        <v>0.19347204882156599</v>
      </c>
      <c r="U31" s="13">
        <f t="shared" si="0"/>
        <v>-0.14694863835288363</v>
      </c>
      <c r="V31" s="13">
        <f t="shared" si="1"/>
        <v>0.22512398545596501</v>
      </c>
      <c r="W31" s="5"/>
      <c r="X31" s="12">
        <v>0.23089999999999999</v>
      </c>
      <c r="Y31" s="5"/>
      <c r="Z31" s="12">
        <v>0.20619999999999999</v>
      </c>
      <c r="AA31" s="5"/>
      <c r="AB31" s="12">
        <v>0.21640000000000001</v>
      </c>
      <c r="AC31" s="5"/>
      <c r="AD31" s="24">
        <v>0.20493016272379741</v>
      </c>
      <c r="AE31" s="5"/>
      <c r="AF31" s="12">
        <v>0.18360000000000001</v>
      </c>
      <c r="AG31" s="5"/>
      <c r="AH31" s="12">
        <v>0.18779999999999999</v>
      </c>
      <c r="AI31" s="5"/>
      <c r="AJ31" s="12">
        <v>0.19159999999999999</v>
      </c>
      <c r="AK31" s="5"/>
      <c r="AL31" s="24">
        <v>0.19939999999999999</v>
      </c>
      <c r="AM31" s="5"/>
      <c r="AN31" s="12">
        <v>0.2253</v>
      </c>
      <c r="AO31" s="12"/>
      <c r="AP31" s="12">
        <v>0.2311</v>
      </c>
      <c r="AQ31" s="12"/>
      <c r="AR31" s="12">
        <v>0.23619999999999999</v>
      </c>
      <c r="AS31" s="5"/>
      <c r="AT31" s="24">
        <v>0.2387</v>
      </c>
      <c r="AU31" s="5"/>
      <c r="AV31" s="12">
        <v>0.23760000000000001</v>
      </c>
      <c r="AW31" s="12"/>
      <c r="AX31" s="12">
        <v>0.23430000000000001</v>
      </c>
      <c r="AY31" s="12"/>
      <c r="AZ31" s="12">
        <v>0.23080000000000001</v>
      </c>
      <c r="BA31" s="5"/>
      <c r="BB31" s="24">
        <v>0.2268</v>
      </c>
      <c r="BC31" s="12">
        <v>0.1958</v>
      </c>
      <c r="BD31" s="12">
        <v>0.19589999999999999</v>
      </c>
      <c r="BE31" s="12">
        <v>0.19470000000000001</v>
      </c>
      <c r="BF31" s="24">
        <v>0.19347204882156599</v>
      </c>
      <c r="BG31" s="63">
        <v>0.1928</v>
      </c>
      <c r="BH31" s="63">
        <v>0.19893554819527715</v>
      </c>
      <c r="BI31" s="63">
        <v>0.20469081133005596</v>
      </c>
      <c r="BJ31" s="24">
        <v>0.21060000000000001</v>
      </c>
      <c r="BK31" s="63">
        <v>0.23100000000000001</v>
      </c>
      <c r="BL31" s="63">
        <v>0.23499999999999999</v>
      </c>
      <c r="BM31" s="63">
        <v>0.23546408159688834</v>
      </c>
      <c r="BN31" s="24">
        <v>0.2336</v>
      </c>
      <c r="BO31" s="63">
        <v>0.22919656283047188</v>
      </c>
      <c r="BP31" s="13">
        <v>3.4875780668646161E-3</v>
      </c>
      <c r="BQ31" s="13">
        <v>-7.8070873139746144E-3</v>
      </c>
      <c r="BR31" s="8"/>
      <c r="BS31" s="71"/>
      <c r="BT31" s="55"/>
      <c r="BU31" s="65"/>
    </row>
    <row r="32" spans="1:73" ht="20.25" customHeight="1" x14ac:dyDescent="0.3">
      <c r="A32" s="16" t="s">
        <v>41</v>
      </c>
      <c r="B32" s="5"/>
      <c r="C32" s="12">
        <v>2.3268817655210272E-2</v>
      </c>
      <c r="D32" s="5"/>
      <c r="E32" s="12">
        <v>2.2877324175924498E-2</v>
      </c>
      <c r="F32" s="5"/>
      <c r="G32" s="12">
        <v>2.4899999999999999E-2</v>
      </c>
      <c r="H32" s="5"/>
      <c r="I32" s="12">
        <v>2.6800000000000001E-2</v>
      </c>
      <c r="J32" s="5"/>
      <c r="K32" s="12">
        <v>1.04E-2</v>
      </c>
      <c r="L32" s="5"/>
      <c r="M32" s="12">
        <v>2.763714532369127E-2</v>
      </c>
      <c r="N32" s="5"/>
      <c r="O32" s="12">
        <v>2.5600000000000001E-2</v>
      </c>
      <c r="P32" s="5"/>
      <c r="Q32" s="12">
        <v>2.7E-2</v>
      </c>
      <c r="R32" s="12"/>
      <c r="S32" s="12">
        <v>2.46E-2</v>
      </c>
      <c r="T32" s="24">
        <v>2.12E-2</v>
      </c>
      <c r="U32" s="13">
        <f t="shared" si="0"/>
        <v>-0.13821138211382111</v>
      </c>
      <c r="V32" s="13">
        <f t="shared" si="1"/>
        <v>0.15308282736841194</v>
      </c>
      <c r="W32" s="5"/>
      <c r="X32" s="12">
        <v>3.2099999999999997E-2</v>
      </c>
      <c r="Y32" s="5"/>
      <c r="Z32" s="12">
        <v>2.8199999999999999E-2</v>
      </c>
      <c r="AA32" s="5"/>
      <c r="AB32" s="12">
        <v>2.93E-2</v>
      </c>
      <c r="AC32" s="5"/>
      <c r="AD32" s="24">
        <v>2.763714532369127E-2</v>
      </c>
      <c r="AE32" s="5"/>
      <c r="AF32" s="12">
        <v>2.4899999999999999E-2</v>
      </c>
      <c r="AG32" s="5"/>
      <c r="AH32" s="12">
        <v>2.46E-2</v>
      </c>
      <c r="AI32" s="5"/>
      <c r="AJ32" s="12">
        <v>2.4799999999999999E-2</v>
      </c>
      <c r="AK32" s="5"/>
      <c r="AL32" s="24">
        <v>2.5600000000000001E-2</v>
      </c>
      <c r="AM32" s="5"/>
      <c r="AN32" s="12">
        <v>2.75E-2</v>
      </c>
      <c r="AO32" s="12"/>
      <c r="AP32" s="12">
        <v>2.7400000000000001E-2</v>
      </c>
      <c r="AQ32" s="12"/>
      <c r="AR32" s="12">
        <v>2.7199999999999998E-2</v>
      </c>
      <c r="AS32" s="5"/>
      <c r="AT32" s="24">
        <v>2.7E-2</v>
      </c>
      <c r="AU32" s="5"/>
      <c r="AV32" s="12">
        <v>2.5899999999999999E-2</v>
      </c>
      <c r="AW32" s="12"/>
      <c r="AX32" s="12">
        <v>2.5499999999999998E-2</v>
      </c>
      <c r="AY32" s="12"/>
      <c r="AZ32" s="12">
        <v>2.5000000000000001E-2</v>
      </c>
      <c r="BA32" s="5"/>
      <c r="BB32" s="24">
        <v>2.46E-2</v>
      </c>
      <c r="BC32" s="12">
        <v>2.1700000000000001E-2</v>
      </c>
      <c r="BD32" s="12">
        <v>2.1499999999999998E-2</v>
      </c>
      <c r="BE32" s="12">
        <v>2.1399999999999999E-2</v>
      </c>
      <c r="BF32" s="24">
        <v>2.12E-2</v>
      </c>
      <c r="BG32" s="63">
        <v>2.1299999999999999E-2</v>
      </c>
      <c r="BH32" s="63">
        <v>2.1757269947229204E-2</v>
      </c>
      <c r="BI32" s="63">
        <v>2.2232458401816948E-2</v>
      </c>
      <c r="BJ32" s="24">
        <v>2.2599999999999999E-2</v>
      </c>
      <c r="BK32" s="63">
        <v>2.3599999999999999E-2</v>
      </c>
      <c r="BL32" s="63">
        <v>2.3800000000000002E-2</v>
      </c>
      <c r="BM32" s="63">
        <v>2.4E-2</v>
      </c>
      <c r="BN32" s="24">
        <v>2.41E-2</v>
      </c>
      <c r="BO32" s="63">
        <v>2.5765610103053269E-2</v>
      </c>
      <c r="BP32" s="13">
        <v>6.0313172965155148E-2</v>
      </c>
      <c r="BQ32" s="13">
        <v>9.1763139959884388E-2</v>
      </c>
      <c r="BR32" s="8"/>
      <c r="BS32" s="71"/>
      <c r="BT32" s="55"/>
      <c r="BU32" s="65"/>
    </row>
    <row r="33" spans="1:73" ht="20.25" customHeight="1" x14ac:dyDescent="0.3">
      <c r="A33" s="16" t="s">
        <v>42</v>
      </c>
      <c r="B33" s="5"/>
      <c r="C33" s="12">
        <v>3.9100000000000003E-2</v>
      </c>
      <c r="D33" s="5"/>
      <c r="E33" s="12">
        <v>3.61E-2</v>
      </c>
      <c r="F33" s="5"/>
      <c r="G33" s="12">
        <v>3.8899999999999997E-2</v>
      </c>
      <c r="H33" s="5"/>
      <c r="I33" s="12">
        <v>4.0800000000000003E-2</v>
      </c>
      <c r="J33" s="5"/>
      <c r="K33" s="12">
        <v>4.3400000000000001E-2</v>
      </c>
      <c r="L33" s="5"/>
      <c r="M33" s="12">
        <v>5.2200000000000003E-2</v>
      </c>
      <c r="N33" s="5"/>
      <c r="O33" s="12">
        <v>4.7100000000000003E-2</v>
      </c>
      <c r="P33" s="5"/>
      <c r="Q33" s="12">
        <v>4.2099999999999999E-2</v>
      </c>
      <c r="R33" s="12"/>
      <c r="S33" s="12">
        <v>3.5499999999999997E-2</v>
      </c>
      <c r="T33" s="24">
        <v>2.9899999999999999E-2</v>
      </c>
      <c r="U33" s="13">
        <f t="shared" si="0"/>
        <v>-0.15774647887323934</v>
      </c>
      <c r="V33" s="13">
        <f t="shared" si="1"/>
        <v>-7.1811268248861748E-2</v>
      </c>
      <c r="W33" s="5"/>
      <c r="X33" s="12">
        <v>4.8000000000000001E-2</v>
      </c>
      <c r="Y33" s="5"/>
      <c r="Z33" s="12">
        <v>4.8000000000000001E-2</v>
      </c>
      <c r="AA33" s="5"/>
      <c r="AB33" s="12">
        <v>5.21E-2</v>
      </c>
      <c r="AC33" s="5"/>
      <c r="AD33" s="24">
        <v>5.2200000000000003E-2</v>
      </c>
      <c r="AE33" s="5"/>
      <c r="AF33" s="12">
        <v>0.05</v>
      </c>
      <c r="AG33" s="5"/>
      <c r="AH33" s="12">
        <v>4.8000000000000001E-2</v>
      </c>
      <c r="AI33" s="5"/>
      <c r="AJ33" s="12">
        <v>4.7199999999999999E-2</v>
      </c>
      <c r="AK33" s="5"/>
      <c r="AL33" s="24">
        <v>4.7100000000000003E-2</v>
      </c>
      <c r="AM33" s="5"/>
      <c r="AN33" s="12">
        <v>4.5600000000000002E-2</v>
      </c>
      <c r="AO33" s="12"/>
      <c r="AP33" s="12">
        <v>4.4400000000000002E-2</v>
      </c>
      <c r="AQ33" s="12"/>
      <c r="AR33" s="12">
        <v>4.3200000000000002E-2</v>
      </c>
      <c r="AS33" s="5"/>
      <c r="AT33" s="24">
        <v>4.2099999999999999E-2</v>
      </c>
      <c r="AU33" s="5"/>
      <c r="AV33" s="12">
        <v>3.7999999999999999E-2</v>
      </c>
      <c r="AW33" s="12"/>
      <c r="AX33" s="12">
        <v>3.7600000000000001E-2</v>
      </c>
      <c r="AY33" s="12"/>
      <c r="AZ33" s="12">
        <v>3.6600000000000001E-2</v>
      </c>
      <c r="BA33" s="5"/>
      <c r="BB33" s="24">
        <v>3.5499999999999997E-2</v>
      </c>
      <c r="BC33" s="12">
        <v>0.03</v>
      </c>
      <c r="BD33" s="12">
        <v>2.98E-2</v>
      </c>
      <c r="BE33" s="12">
        <v>2.98E-2</v>
      </c>
      <c r="BF33" s="24">
        <v>2.9899999999999999E-2</v>
      </c>
      <c r="BG33" s="63">
        <v>3.0300000000000001E-2</v>
      </c>
      <c r="BH33" s="63">
        <v>3.0300000000000001E-2</v>
      </c>
      <c r="BI33" s="63">
        <v>3.0800000000000001E-2</v>
      </c>
      <c r="BJ33" s="24">
        <v>3.1300000000000001E-2</v>
      </c>
      <c r="BK33" s="63">
        <v>3.1600000000000003E-2</v>
      </c>
      <c r="BL33" s="63">
        <v>3.1399999999999997E-2</v>
      </c>
      <c r="BM33" s="63">
        <v>3.09E-2</v>
      </c>
      <c r="BN33" s="24">
        <v>3.1600000000000003E-2</v>
      </c>
      <c r="BO33" s="63">
        <v>3.5400000000000001E-2</v>
      </c>
      <c r="BP33" s="51">
        <v>5.6716417910447792E-2</v>
      </c>
      <c r="BQ33" s="51">
        <v>0.120253164556962</v>
      </c>
      <c r="BR33" s="8"/>
      <c r="BS33" s="71"/>
      <c r="BT33" s="55"/>
      <c r="BU33" s="65"/>
    </row>
    <row r="34" spans="1:73" ht="20.25" customHeight="1" x14ac:dyDescent="0.3">
      <c r="A34" s="16" t="s">
        <v>43</v>
      </c>
      <c r="B34" s="5"/>
      <c r="C34" s="14">
        <f>-C17/C12</f>
        <v>0.33062351622239128</v>
      </c>
      <c r="D34" s="5"/>
      <c r="E34" s="14">
        <f>-E17/E12</f>
        <v>0.33884411755612176</v>
      </c>
      <c r="F34" s="5"/>
      <c r="G34" s="14">
        <f>-G17/G12</f>
        <v>0.32638882551634857</v>
      </c>
      <c r="H34" s="5"/>
      <c r="I34" s="14">
        <f>-I17/I12</f>
        <v>0.32924231809987065</v>
      </c>
      <c r="J34" s="5"/>
      <c r="K34" s="14">
        <f>-K17/K12</f>
        <v>0.32637569046847981</v>
      </c>
      <c r="L34" s="5"/>
      <c r="M34" s="14">
        <f>-M17/M12</f>
        <v>0.32774014209474794</v>
      </c>
      <c r="N34" s="5"/>
      <c r="O34" s="14">
        <f>-O17/O12</f>
        <v>0.32536153689495717</v>
      </c>
      <c r="P34" s="5"/>
      <c r="Q34" s="14">
        <f>-Q17/Q12</f>
        <v>0.26934261944460497</v>
      </c>
      <c r="R34" s="14"/>
      <c r="S34" s="14">
        <v>0.26075468226285342</v>
      </c>
      <c r="T34" s="25">
        <v>0.27234152817968743</v>
      </c>
      <c r="U34" s="15">
        <f t="shared" si="0"/>
        <v>4.4435811530908254E-2</v>
      </c>
      <c r="V34" s="15">
        <f t="shared" si="1"/>
        <v>-3.5551119542803988E-2</v>
      </c>
      <c r="W34" s="5"/>
      <c r="X34" s="14">
        <f>-X17/X12</f>
        <v>0.30212462128402001</v>
      </c>
      <c r="Y34" s="5"/>
      <c r="Z34" s="14">
        <f>-Z17/Z12</f>
        <v>0.32082928027296242</v>
      </c>
      <c r="AA34" s="5"/>
      <c r="AB34" s="14">
        <f>-AB17/AB12</f>
        <v>0.32066668139832943</v>
      </c>
      <c r="AC34" s="5"/>
      <c r="AD34" s="25">
        <f>-AD17/AD12</f>
        <v>0.32774014209474794</v>
      </c>
      <c r="AE34" s="5"/>
      <c r="AF34" s="14">
        <f>-AF17/AF12</f>
        <v>0.32631272114717019</v>
      </c>
      <c r="AG34" s="5"/>
      <c r="AH34" s="14">
        <f>-AH17/AH12</f>
        <v>0.33294320137693628</v>
      </c>
      <c r="AI34" s="5"/>
      <c r="AJ34" s="14">
        <f>-AJ17/AJ12</f>
        <v>0.33350815661477456</v>
      </c>
      <c r="AK34" s="5"/>
      <c r="AL34" s="25">
        <f>-AL17/AL12</f>
        <v>0.32536153689495717</v>
      </c>
      <c r="AM34" s="5"/>
      <c r="AN34" s="14">
        <f>-AN17/AN12</f>
        <v>0.27770252775078269</v>
      </c>
      <c r="AO34" s="14"/>
      <c r="AP34" s="14">
        <f>-AP17/AP12</f>
        <v>0.27528549976562811</v>
      </c>
      <c r="AQ34" s="14"/>
      <c r="AR34" s="14">
        <f>-AR17/AR12</f>
        <v>0.27227687182091848</v>
      </c>
      <c r="AS34" s="5"/>
      <c r="AT34" s="25">
        <f>-AT17/AT12</f>
        <v>0.26934261944460497</v>
      </c>
      <c r="AU34" s="5"/>
      <c r="AV34" s="14">
        <v>0.25427854900781477</v>
      </c>
      <c r="AW34" s="14"/>
      <c r="AX34" s="14">
        <f>-AX17/AX12</f>
        <v>0.25446735782579394</v>
      </c>
      <c r="AY34" s="14"/>
      <c r="AZ34" s="14">
        <f>-AZ17/AZ12</f>
        <v>0.25574565667865429</v>
      </c>
      <c r="BA34" s="5"/>
      <c r="BB34" s="25">
        <v>0.26075468226285342</v>
      </c>
      <c r="BC34" s="14">
        <v>0.26548242919307402</v>
      </c>
      <c r="BD34" s="14">
        <v>0.26749142236922652</v>
      </c>
      <c r="BE34" s="14">
        <v>0.26855477056267246</v>
      </c>
      <c r="BF34" s="25">
        <v>0.27234152817968743</v>
      </c>
      <c r="BG34" s="62">
        <v>0.26196100932977401</v>
      </c>
      <c r="BH34" s="62">
        <v>0.25899039527139406</v>
      </c>
      <c r="BI34" s="62">
        <v>0.25404099538081848</v>
      </c>
      <c r="BJ34" s="25">
        <v>0.24865352232047222</v>
      </c>
      <c r="BK34" s="62">
        <v>0.22697522237127771</v>
      </c>
      <c r="BL34" s="62">
        <v>0.22502061508883567</v>
      </c>
      <c r="BM34" s="62">
        <v>0.22476574572780819</v>
      </c>
      <c r="BN34" s="25">
        <v>0.23346283755050173</v>
      </c>
      <c r="BO34" s="62">
        <v>0.23339183812140837</v>
      </c>
      <c r="BP34" s="15">
        <v>-9.337561677420958E-2</v>
      </c>
      <c r="BQ34" s="15">
        <v>2.827011549143732E-2</v>
      </c>
      <c r="BR34" s="8"/>
      <c r="BS34" s="71"/>
      <c r="BT34" s="55"/>
      <c r="BU34" s="65"/>
    </row>
    <row r="35" spans="1:73" ht="20.25" customHeight="1" x14ac:dyDescent="0.3">
      <c r="A35" s="16" t="s">
        <v>44</v>
      </c>
      <c r="B35" s="5"/>
      <c r="C35" s="12">
        <v>1.0951224662772204E-2</v>
      </c>
      <c r="D35" s="5"/>
      <c r="E35" s="12">
        <v>9.0652970705523937E-3</v>
      </c>
      <c r="F35" s="5"/>
      <c r="G35" s="12">
        <v>9.2486783428473805E-3</v>
      </c>
      <c r="H35" s="5"/>
      <c r="I35" s="12">
        <v>6.5527589268884537E-3</v>
      </c>
      <c r="J35" s="5"/>
      <c r="K35" s="12">
        <v>6.3898392665639962E-3</v>
      </c>
      <c r="L35" s="5"/>
      <c r="M35" s="12">
        <v>7.1000000000000004E-3</v>
      </c>
      <c r="N35" s="5"/>
      <c r="O35" s="12">
        <v>7.4999999999999997E-3</v>
      </c>
      <c r="P35" s="5"/>
      <c r="Q35" s="12">
        <v>6.0000000000000001E-3</v>
      </c>
      <c r="R35" s="12"/>
      <c r="S35" s="12">
        <v>3.8999999999999998E-3</v>
      </c>
      <c r="T35" s="24">
        <v>2.5498913207126789E-3</v>
      </c>
      <c r="U35" s="13">
        <f t="shared" si="0"/>
        <v>-0.34618171263777464</v>
      </c>
      <c r="V35" s="13">
        <f t="shared" si="1"/>
        <v>-0.16784093708654557</v>
      </c>
      <c r="W35" s="5"/>
      <c r="X35" s="12">
        <v>6.4587612016725046E-3</v>
      </c>
      <c r="Y35" s="5"/>
      <c r="Z35" s="12">
        <v>6.3855334230891693E-3</v>
      </c>
      <c r="AA35" s="5"/>
      <c r="AB35" s="12">
        <v>6.0085968572898335E-3</v>
      </c>
      <c r="AC35" s="5"/>
      <c r="AD35" s="24">
        <v>7.1000000000000004E-3</v>
      </c>
      <c r="AE35" s="5"/>
      <c r="AF35" s="12">
        <v>1.0500000000000001E-2</v>
      </c>
      <c r="AG35" s="5"/>
      <c r="AH35" s="12">
        <v>8.5000000000000006E-3</v>
      </c>
      <c r="AI35" s="5"/>
      <c r="AJ35" s="12">
        <v>7.7999999999999996E-3</v>
      </c>
      <c r="AK35" s="5"/>
      <c r="AL35" s="24">
        <v>7.4999999999999997E-3</v>
      </c>
      <c r="AM35" s="5"/>
      <c r="AN35" s="12">
        <v>6.7000000000000002E-3</v>
      </c>
      <c r="AO35" s="12"/>
      <c r="AP35" s="12">
        <v>6.4000000000000003E-3</v>
      </c>
      <c r="AQ35" s="12"/>
      <c r="AR35" s="12">
        <v>6.2141110923561744E-3</v>
      </c>
      <c r="AS35" s="5"/>
      <c r="AT35" s="24">
        <v>6.0000000000000001E-3</v>
      </c>
      <c r="AU35" s="5"/>
      <c r="AV35" s="12">
        <v>4.8394889629616404E-3</v>
      </c>
      <c r="AW35" s="12"/>
      <c r="AX35" s="12">
        <v>4.7000000000000002E-3</v>
      </c>
      <c r="AY35" s="12"/>
      <c r="AZ35" s="12">
        <v>4.3E-3</v>
      </c>
      <c r="BA35" s="5"/>
      <c r="BB35" s="24">
        <v>3.8545251155263395E-3</v>
      </c>
      <c r="BC35" s="12">
        <v>2.4712367509941049E-3</v>
      </c>
      <c r="BD35" s="12">
        <v>2.4724502853209558E-3</v>
      </c>
      <c r="BE35" s="12">
        <v>2.4904330059577237E-3</v>
      </c>
      <c r="BF35" s="24">
        <v>2.5498913207126789E-3</v>
      </c>
      <c r="BG35" s="63">
        <v>2.7615467974425262E-3</v>
      </c>
      <c r="BH35" s="63">
        <v>2.8417217488248226E-3</v>
      </c>
      <c r="BI35" s="63">
        <v>3.3088466296538879E-3</v>
      </c>
      <c r="BJ35" s="24">
        <v>3.244435619128223E-3</v>
      </c>
      <c r="BK35" s="63">
        <v>2.9303724781762326E-3</v>
      </c>
      <c r="BL35" s="63">
        <v>3.0982585738488179E-3</v>
      </c>
      <c r="BM35" s="63">
        <v>3.0810737905546609E-3</v>
      </c>
      <c r="BN35" s="24">
        <v>3.1714472494504347E-3</v>
      </c>
      <c r="BO35" s="63">
        <v>3.311387042869287E-3</v>
      </c>
      <c r="BP35" s="13">
        <v>9.3707081106206846E-3</v>
      </c>
      <c r="BQ35" s="13">
        <v>0.13002257137296946</v>
      </c>
      <c r="BR35" s="8"/>
      <c r="BS35" s="71"/>
      <c r="BT35" s="55"/>
      <c r="BU35" s="65"/>
    </row>
    <row r="36" spans="1:73" ht="28.5" x14ac:dyDescent="0.3">
      <c r="A36" s="53" t="s">
        <v>107</v>
      </c>
    </row>
  </sheetData>
  <pageMargins left="0.7" right="0.7" top="0.75" bottom="0.75" header="0.3" footer="0.3"/>
  <pageSetup paperSize="8" scale="34" orientation="landscape" r:id="rId1"/>
  <headerFooter>
    <oddFooter>&amp;L&amp;1#&amp;"Calibri"&amp;10 Classification: Internal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45"/>
  <sheetViews>
    <sheetView showGridLines="0" zoomScale="85" zoomScaleNormal="85" workbookViewId="0">
      <pane xSplit="1" topLeftCell="AX1" activePane="topRight" state="frozen"/>
      <selection pane="topRight" activeCell="BR5" sqref="BR5"/>
    </sheetView>
  </sheetViews>
  <sheetFormatPr defaultColWidth="9.140625" defaultRowHeight="16.5" x14ac:dyDescent="0.3"/>
  <cols>
    <col min="1" max="1" width="53.5703125" style="1" bestFit="1" customWidth="1"/>
    <col min="2" max="2" width="1.7109375" style="1" customWidth="1"/>
    <col min="3" max="3" width="12" style="1" customWidth="1"/>
    <col min="4" max="4" width="1.7109375" style="1" customWidth="1"/>
    <col min="5" max="5" width="12" style="1" customWidth="1"/>
    <col min="6" max="6" width="1.7109375" style="1" customWidth="1"/>
    <col min="7" max="7" width="12" style="1" customWidth="1"/>
    <col min="8" max="8" width="1.7109375" style="1" customWidth="1"/>
    <col min="9" max="9" width="12" style="1" customWidth="1"/>
    <col min="10" max="10" width="1.7109375" style="1" customWidth="1"/>
    <col min="11" max="11" width="12" style="1" customWidth="1"/>
    <col min="12" max="12" width="1.7109375" style="1" customWidth="1"/>
    <col min="13" max="13" width="12" style="1" customWidth="1"/>
    <col min="14" max="14" width="1.7109375" style="1" customWidth="1"/>
    <col min="15" max="15" width="12" style="1" customWidth="1"/>
    <col min="16" max="16" width="1.7109375" style="1" customWidth="1"/>
    <col min="17" max="17" width="12" style="1" customWidth="1"/>
    <col min="18" max="18" width="1.7109375" style="1" customWidth="1"/>
    <col min="19" max="20" width="12" style="1" customWidth="1"/>
    <col min="21" max="22" width="8.85546875" style="1" customWidth="1"/>
    <col min="23" max="23" width="1.7109375" style="1" customWidth="1"/>
    <col min="24" max="24" width="12" style="1" customWidth="1"/>
    <col min="25" max="25" width="1.7109375" style="1" customWidth="1"/>
    <col min="26" max="26" width="12" style="1" customWidth="1"/>
    <col min="27" max="27" width="1.7109375" style="1" customWidth="1"/>
    <col min="28" max="28" width="12" style="1" customWidth="1"/>
    <col min="29" max="29" width="1.7109375" style="1" customWidth="1"/>
    <col min="30" max="30" width="12" style="1" customWidth="1"/>
    <col min="31" max="31" width="1.7109375" style="1" customWidth="1"/>
    <col min="32" max="32" width="12" style="1" customWidth="1"/>
    <col min="33" max="33" width="1.7109375" style="1" customWidth="1"/>
    <col min="34" max="34" width="12" style="1" customWidth="1"/>
    <col min="35" max="35" width="1.7109375" style="1" customWidth="1"/>
    <col min="36" max="36" width="12" style="1" customWidth="1"/>
    <col min="37" max="37" width="1.7109375" style="1" customWidth="1"/>
    <col min="38" max="38" width="12" style="1" customWidth="1"/>
    <col min="39" max="39" width="1.7109375" style="1" customWidth="1"/>
    <col min="40" max="40" width="12" style="1" customWidth="1"/>
    <col min="41" max="41" width="1.7109375" style="1" customWidth="1"/>
    <col min="42" max="42" width="12" style="1" customWidth="1"/>
    <col min="43" max="43" width="1.7109375" style="1" customWidth="1"/>
    <col min="44" max="44" width="12" style="1" customWidth="1"/>
    <col min="45" max="45" width="1.7109375" style="1" customWidth="1"/>
    <col min="46" max="46" width="12" style="1" customWidth="1"/>
    <col min="47" max="47" width="1.7109375" style="1" customWidth="1"/>
    <col min="48" max="48" width="12" style="1" customWidth="1"/>
    <col min="49" max="49" width="1.7109375" style="1" customWidth="1"/>
    <col min="50" max="50" width="12" style="1" customWidth="1"/>
    <col min="51" max="51" width="1.7109375" style="1" customWidth="1"/>
    <col min="52" max="52" width="12" style="1" customWidth="1"/>
    <col min="53" max="53" width="1.7109375" style="1" customWidth="1"/>
    <col min="54" max="58" width="12" style="1" customWidth="1"/>
    <col min="59" max="67" width="12" style="60" customWidth="1"/>
    <col min="68" max="68" width="9.85546875" style="1" bestFit="1" customWidth="1"/>
    <col min="69" max="69" width="8.85546875" style="1" customWidth="1"/>
    <col min="70" max="70" width="9.140625" style="1"/>
    <col min="71" max="71" width="9.85546875" style="70" bestFit="1" customWidth="1"/>
    <col min="72" max="16384" width="9.140625" style="1"/>
  </cols>
  <sheetData>
    <row r="1" spans="1:74" s="2" customFormat="1" ht="59.25" customHeight="1" x14ac:dyDescent="0.25">
      <c r="A1" s="3" t="s">
        <v>47</v>
      </c>
      <c r="BG1" s="59"/>
      <c r="BH1" s="59"/>
      <c r="BI1" s="59"/>
      <c r="BJ1" s="59"/>
      <c r="BK1" s="59"/>
      <c r="BL1" s="59"/>
      <c r="BM1" s="59"/>
      <c r="BN1" s="59"/>
      <c r="BO1" s="59"/>
      <c r="BS1" s="69"/>
    </row>
    <row r="2" spans="1:74" ht="34.5" customHeight="1" x14ac:dyDescent="0.3"/>
    <row r="3" spans="1:74" ht="43.5" thickBot="1" x14ac:dyDescent="0.35">
      <c r="A3" s="17" t="s">
        <v>1</v>
      </c>
      <c r="B3" s="18"/>
      <c r="C3" s="17" t="s">
        <v>2</v>
      </c>
      <c r="D3" s="17"/>
      <c r="E3" s="17" t="s">
        <v>3</v>
      </c>
      <c r="F3" s="17"/>
      <c r="G3" s="17" t="s">
        <v>4</v>
      </c>
      <c r="H3" s="17"/>
      <c r="I3" s="17" t="s">
        <v>5</v>
      </c>
      <c r="J3" s="17"/>
      <c r="K3" s="17" t="s">
        <v>6</v>
      </c>
      <c r="L3" s="17"/>
      <c r="M3" s="17" t="s">
        <v>7</v>
      </c>
      <c r="N3" s="17"/>
      <c r="O3" s="17" t="s">
        <v>8</v>
      </c>
      <c r="P3" s="17"/>
      <c r="Q3" s="17" t="s">
        <v>94</v>
      </c>
      <c r="R3" s="17"/>
      <c r="S3" s="17" t="s">
        <v>102</v>
      </c>
      <c r="T3" s="20" t="s">
        <v>111</v>
      </c>
      <c r="U3" s="19" t="s">
        <v>9</v>
      </c>
      <c r="V3" s="19" t="s">
        <v>10</v>
      </c>
      <c r="W3" s="17"/>
      <c r="X3" s="17" t="s">
        <v>11</v>
      </c>
      <c r="Y3" s="17"/>
      <c r="Z3" s="17" t="s">
        <v>12</v>
      </c>
      <c r="AA3" s="17"/>
      <c r="AB3" s="17" t="s">
        <v>13</v>
      </c>
      <c r="AC3" s="17"/>
      <c r="AD3" s="20" t="s">
        <v>7</v>
      </c>
      <c r="AE3" s="17"/>
      <c r="AF3" s="17" t="s">
        <v>14</v>
      </c>
      <c r="AG3" s="17"/>
      <c r="AH3" s="17" t="s">
        <v>15</v>
      </c>
      <c r="AI3" s="17"/>
      <c r="AJ3" s="17" t="s">
        <v>16</v>
      </c>
      <c r="AK3" s="17"/>
      <c r="AL3" s="20" t="s">
        <v>8</v>
      </c>
      <c r="AM3" s="17"/>
      <c r="AN3" s="17" t="s">
        <v>17</v>
      </c>
      <c r="AO3" s="17"/>
      <c r="AP3" s="17" t="s">
        <v>18</v>
      </c>
      <c r="AQ3" s="17"/>
      <c r="AR3" s="17" t="s">
        <v>46</v>
      </c>
      <c r="AS3" s="17"/>
      <c r="AT3" s="20" t="s">
        <v>94</v>
      </c>
      <c r="AU3" s="17"/>
      <c r="AV3" s="17" t="s">
        <v>97</v>
      </c>
      <c r="AW3" s="17"/>
      <c r="AX3" s="17" t="s">
        <v>100</v>
      </c>
      <c r="AY3" s="17"/>
      <c r="AZ3" s="17" t="s">
        <v>101</v>
      </c>
      <c r="BA3" s="17"/>
      <c r="BB3" s="20" t="s">
        <v>102</v>
      </c>
      <c r="BC3" s="17" t="s">
        <v>108</v>
      </c>
      <c r="BD3" s="17" t="s">
        <v>109</v>
      </c>
      <c r="BE3" s="17" t="s">
        <v>110</v>
      </c>
      <c r="BF3" s="20" t="s">
        <v>111</v>
      </c>
      <c r="BG3" s="17" t="s">
        <v>112</v>
      </c>
      <c r="BH3" s="17" t="s">
        <v>114</v>
      </c>
      <c r="BI3" s="17" t="s">
        <v>115</v>
      </c>
      <c r="BJ3" s="20" t="s">
        <v>116</v>
      </c>
      <c r="BK3" s="17" t="s">
        <v>117</v>
      </c>
      <c r="BL3" s="17" t="s">
        <v>119</v>
      </c>
      <c r="BM3" s="17" t="s">
        <v>120</v>
      </c>
      <c r="BN3" s="20" t="s">
        <v>121</v>
      </c>
      <c r="BO3" s="17" t="s">
        <v>123</v>
      </c>
      <c r="BP3" s="19" t="s">
        <v>19</v>
      </c>
      <c r="BQ3" s="19" t="s">
        <v>9</v>
      </c>
    </row>
    <row r="4" spans="1:74" ht="9.75" customHeight="1" x14ac:dyDescent="0.3">
      <c r="A4" s="33"/>
      <c r="B4" s="34"/>
      <c r="C4" s="33"/>
      <c r="D4" s="33"/>
      <c r="E4" s="33"/>
      <c r="F4" s="33"/>
      <c r="G4" s="33"/>
      <c r="H4" s="33"/>
      <c r="I4" s="33"/>
      <c r="J4" s="33"/>
      <c r="K4" s="33"/>
      <c r="L4" s="33"/>
      <c r="M4" s="33"/>
      <c r="N4" s="33"/>
      <c r="O4" s="33"/>
      <c r="P4" s="33"/>
      <c r="Q4" s="33"/>
      <c r="R4" s="33"/>
      <c r="S4" s="33"/>
      <c r="T4" s="35"/>
      <c r="U4" s="36"/>
      <c r="V4" s="36"/>
      <c r="W4" s="33"/>
      <c r="X4" s="33"/>
      <c r="Y4" s="33"/>
      <c r="Z4" s="33"/>
      <c r="AA4" s="33"/>
      <c r="AB4" s="33"/>
      <c r="AC4" s="33"/>
      <c r="AD4" s="35"/>
      <c r="AE4" s="33"/>
      <c r="AF4" s="33"/>
      <c r="AG4" s="33"/>
      <c r="AH4" s="33"/>
      <c r="AI4" s="33"/>
      <c r="AJ4" s="33"/>
      <c r="AK4" s="33"/>
      <c r="AL4" s="35"/>
      <c r="AM4" s="33"/>
      <c r="AN4" s="33"/>
      <c r="AO4" s="33"/>
      <c r="AP4" s="33"/>
      <c r="AQ4" s="33"/>
      <c r="AR4" s="33"/>
      <c r="AS4" s="33"/>
      <c r="AT4" s="35"/>
      <c r="AU4" s="33"/>
      <c r="AV4" s="33"/>
      <c r="AW4" s="33"/>
      <c r="AX4" s="33"/>
      <c r="AY4" s="33"/>
      <c r="AZ4" s="33"/>
      <c r="BA4" s="33"/>
      <c r="BB4" s="35"/>
      <c r="BC4" s="33"/>
      <c r="BD4" s="33"/>
      <c r="BE4" s="33"/>
      <c r="BF4" s="35"/>
      <c r="BG4" s="33"/>
      <c r="BH4" s="33"/>
      <c r="BI4" s="33"/>
      <c r="BJ4" s="35"/>
      <c r="BK4" s="33"/>
      <c r="BL4" s="33"/>
      <c r="BM4" s="33"/>
      <c r="BN4" s="35"/>
      <c r="BO4" s="33"/>
      <c r="BP4" s="36"/>
      <c r="BQ4" s="36"/>
    </row>
    <row r="5" spans="1:74" ht="20.25" customHeight="1" x14ac:dyDescent="0.3">
      <c r="A5" s="16" t="s">
        <v>48</v>
      </c>
      <c r="B5" s="5"/>
      <c r="C5" s="7">
        <v>33585.377</v>
      </c>
      <c r="D5" s="5"/>
      <c r="E5" s="7">
        <v>27053.716</v>
      </c>
      <c r="F5" s="5"/>
      <c r="G5" s="7">
        <v>42149.904999999999</v>
      </c>
      <c r="H5" s="5"/>
      <c r="I5" s="7">
        <v>48282.470999999998</v>
      </c>
      <c r="J5" s="5"/>
      <c r="K5" s="7">
        <v>43246.042497066504</v>
      </c>
      <c r="L5" s="5"/>
      <c r="M5" s="7">
        <v>39294.099000000002</v>
      </c>
      <c r="N5" s="5"/>
      <c r="O5" s="7">
        <v>47362.522000000004</v>
      </c>
      <c r="P5" s="5"/>
      <c r="Q5" s="7">
        <v>40363.449000000001</v>
      </c>
      <c r="R5" s="5"/>
      <c r="S5" s="7">
        <v>42052.495999999999</v>
      </c>
      <c r="T5" s="21">
        <v>41767.641000000003</v>
      </c>
      <c r="U5" s="32">
        <f>+T5/S5-1</f>
        <v>-6.7737953057529499E-3</v>
      </c>
      <c r="V5" s="32">
        <f>+(T5/K5)^(0.2)-1</f>
        <v>-6.9326227782193772E-3</v>
      </c>
      <c r="W5" s="5"/>
      <c r="X5" s="7">
        <v>39203.328368349801</v>
      </c>
      <c r="Y5" s="5"/>
      <c r="Z5" s="7">
        <v>40197.311521723939</v>
      </c>
      <c r="AA5" s="5"/>
      <c r="AB5" s="7">
        <v>28610.612000000001</v>
      </c>
      <c r="AC5" s="5"/>
      <c r="AD5" s="21">
        <v>39294.099000000002</v>
      </c>
      <c r="AE5" s="5"/>
      <c r="AF5" s="7">
        <v>36292.646000000001</v>
      </c>
      <c r="AG5" s="5"/>
      <c r="AH5" s="7">
        <v>45021.898999999998</v>
      </c>
      <c r="AI5" s="5"/>
      <c r="AJ5" s="7">
        <v>37451.161</v>
      </c>
      <c r="AK5" s="5"/>
      <c r="AL5" s="21">
        <v>47362.522000000004</v>
      </c>
      <c r="AM5" s="5"/>
      <c r="AN5" s="7">
        <v>38561.773000000001</v>
      </c>
      <c r="AO5" s="5"/>
      <c r="AP5" s="7">
        <v>36913.81</v>
      </c>
      <c r="AQ5" s="5"/>
      <c r="AR5" s="7">
        <v>34420.351000000002</v>
      </c>
      <c r="AS5" s="5"/>
      <c r="AT5" s="21">
        <v>40363.449000000001</v>
      </c>
      <c r="AU5" s="5"/>
      <c r="AV5" s="7">
        <v>36142.839</v>
      </c>
      <c r="AW5" s="5"/>
      <c r="AX5" s="7">
        <v>37713.730000000003</v>
      </c>
      <c r="AY5" s="5"/>
      <c r="AZ5" s="7">
        <v>43994.61</v>
      </c>
      <c r="BA5" s="5"/>
      <c r="BB5" s="21">
        <v>42052.495999999999</v>
      </c>
      <c r="BC5" s="7">
        <v>45624.86</v>
      </c>
      <c r="BD5" s="7">
        <v>46020.421000000002</v>
      </c>
      <c r="BE5" s="7">
        <v>43838.345999999998</v>
      </c>
      <c r="BF5" s="21">
        <v>41767.641000000003</v>
      </c>
      <c r="BG5" s="58">
        <v>43171.472000000002</v>
      </c>
      <c r="BH5" s="58">
        <v>42466.985000000001</v>
      </c>
      <c r="BI5" s="58">
        <v>45084.771999999997</v>
      </c>
      <c r="BJ5" s="21">
        <v>53244.71</v>
      </c>
      <c r="BK5" s="58">
        <v>65077.059000000001</v>
      </c>
      <c r="BL5" s="58">
        <v>50148.597000000002</v>
      </c>
      <c r="BM5" s="58">
        <v>57302.034</v>
      </c>
      <c r="BN5" s="21">
        <v>54004.875999999997</v>
      </c>
      <c r="BO5" s="58">
        <v>62523.175000000003</v>
      </c>
      <c r="BP5" s="32">
        <v>0.15773203515919576</v>
      </c>
      <c r="BQ5" s="32">
        <v>-3.9243998411175873E-2</v>
      </c>
      <c r="BR5" s="55"/>
      <c r="BS5" s="73"/>
      <c r="BT5" s="73"/>
      <c r="BU5" s="65"/>
      <c r="BV5" s="55"/>
    </row>
    <row r="6" spans="1:74" ht="20.25" customHeight="1" x14ac:dyDescent="0.3">
      <c r="A6" s="16" t="s">
        <v>49</v>
      </c>
      <c r="B6" s="5"/>
      <c r="C6" s="7">
        <v>16516.207999999999</v>
      </c>
      <c r="D6" s="5"/>
      <c r="E6" s="7">
        <v>26911.056</v>
      </c>
      <c r="F6" s="5"/>
      <c r="G6" s="7">
        <v>26578.525000000001</v>
      </c>
      <c r="H6" s="5"/>
      <c r="I6" s="7">
        <v>10709.795</v>
      </c>
      <c r="J6" s="5"/>
      <c r="K6" s="7">
        <v>32387.760000000002</v>
      </c>
      <c r="L6" s="5"/>
      <c r="M6" s="7">
        <v>32058.182000000001</v>
      </c>
      <c r="N6" s="5"/>
      <c r="O6" s="7">
        <v>28654.842000000001</v>
      </c>
      <c r="P6" s="5"/>
      <c r="Q6" s="7">
        <v>26065.392</v>
      </c>
      <c r="R6" s="5"/>
      <c r="S6" s="7">
        <v>25655.929</v>
      </c>
      <c r="T6" s="21">
        <v>9506.6730000000007</v>
      </c>
      <c r="U6" s="32">
        <f t="shared" ref="U6:U13" si="0">+T6/S6-1</f>
        <v>-0.62945512516814339</v>
      </c>
      <c r="V6" s="32">
        <f t="shared" ref="V6:V11" si="1">+(T6/K6)^(0.2)-1</f>
        <v>-0.21741858723962659</v>
      </c>
      <c r="W6" s="5"/>
      <c r="X6" s="7">
        <v>28076.039000000001</v>
      </c>
      <c r="Y6" s="5"/>
      <c r="Z6" s="7">
        <v>28232.073839689096</v>
      </c>
      <c r="AA6" s="5"/>
      <c r="AB6" s="7">
        <v>33160.144</v>
      </c>
      <c r="AC6" s="5"/>
      <c r="AD6" s="21">
        <v>32058.182000000001</v>
      </c>
      <c r="AE6" s="5"/>
      <c r="AF6" s="7">
        <v>28013.71</v>
      </c>
      <c r="AG6" s="5"/>
      <c r="AH6" s="7">
        <v>28214.857</v>
      </c>
      <c r="AI6" s="5"/>
      <c r="AJ6" s="7">
        <v>27517.042000000001</v>
      </c>
      <c r="AK6" s="5"/>
      <c r="AL6" s="21">
        <v>28654.842000000001</v>
      </c>
      <c r="AM6" s="5"/>
      <c r="AN6" s="7">
        <v>31730.175999999999</v>
      </c>
      <c r="AO6" s="5"/>
      <c r="AP6" s="7">
        <v>26212.975999999999</v>
      </c>
      <c r="AQ6" s="5"/>
      <c r="AR6" s="7">
        <v>27518.001</v>
      </c>
      <c r="AS6" s="5"/>
      <c r="AT6" s="21">
        <v>26065.392</v>
      </c>
      <c r="AU6" s="5"/>
      <c r="AV6" s="7">
        <v>20222.114000000001</v>
      </c>
      <c r="AW6" s="5"/>
      <c r="AX6" s="7">
        <v>29412.156999999999</v>
      </c>
      <c r="AY6" s="5"/>
      <c r="AZ6" s="7">
        <v>14743.557000000001</v>
      </c>
      <c r="BA6" s="5"/>
      <c r="BB6" s="21">
        <v>25655.929</v>
      </c>
      <c r="BC6" s="7">
        <v>13009.96</v>
      </c>
      <c r="BD6" s="7">
        <v>10983.166999999999</v>
      </c>
      <c r="BE6" s="7">
        <v>8127.64</v>
      </c>
      <c r="BF6" s="21">
        <v>9506.6730000000007</v>
      </c>
      <c r="BG6" s="58">
        <v>8913.4629999999997</v>
      </c>
      <c r="BH6" s="58">
        <v>14126.24</v>
      </c>
      <c r="BI6" s="58">
        <v>15433.088</v>
      </c>
      <c r="BJ6" s="21">
        <v>19529.726999999999</v>
      </c>
      <c r="BK6" s="58">
        <v>20977.805</v>
      </c>
      <c r="BL6" s="58">
        <v>30433.704000000002</v>
      </c>
      <c r="BM6" s="58">
        <v>31122.168000000001</v>
      </c>
      <c r="BN6" s="21">
        <v>26940.585999999999</v>
      </c>
      <c r="BO6" s="58">
        <v>24419.93</v>
      </c>
      <c r="BP6" s="32">
        <v>-9.356351788338968E-2</v>
      </c>
      <c r="BQ6" s="32">
        <v>0.16408413558997226</v>
      </c>
      <c r="BR6" s="55"/>
      <c r="BS6" s="73"/>
      <c r="BT6" s="73"/>
      <c r="BU6" s="65"/>
      <c r="BV6" s="55"/>
    </row>
    <row r="7" spans="1:74" ht="20.25" customHeight="1" x14ac:dyDescent="0.3">
      <c r="A7" s="16" t="s">
        <v>50</v>
      </c>
      <c r="B7" s="5"/>
      <c r="C7" s="7">
        <v>42549.623</v>
      </c>
      <c r="D7" s="5"/>
      <c r="E7" s="7">
        <v>39876.864000000001</v>
      </c>
      <c r="F7" s="5"/>
      <c r="G7" s="7">
        <v>34032.879000000001</v>
      </c>
      <c r="H7" s="5"/>
      <c r="I7" s="7">
        <v>36401.092000000004</v>
      </c>
      <c r="J7" s="5"/>
      <c r="K7" s="7">
        <v>43062.565251149237</v>
      </c>
      <c r="L7" s="5"/>
      <c r="M7" s="7">
        <v>46842.63</v>
      </c>
      <c r="N7" s="5"/>
      <c r="O7" s="7">
        <v>60285.272000000004</v>
      </c>
      <c r="P7" s="5"/>
      <c r="Q7" s="7">
        <v>84433.395000000004</v>
      </c>
      <c r="R7" s="5"/>
      <c r="S7" s="7">
        <v>102146.14200000001</v>
      </c>
      <c r="T7" s="21">
        <v>134298.611</v>
      </c>
      <c r="U7" s="32">
        <f t="shared" si="0"/>
        <v>0.31476929397881714</v>
      </c>
      <c r="V7" s="32">
        <f t="shared" si="1"/>
        <v>0.25543526779818149</v>
      </c>
      <c r="W7" s="5"/>
      <c r="X7" s="7">
        <v>45611.735000000001</v>
      </c>
      <c r="Y7" s="5"/>
      <c r="Z7" s="7">
        <v>45867.772453885445</v>
      </c>
      <c r="AA7" s="5"/>
      <c r="AB7" s="7">
        <v>45945.915999999997</v>
      </c>
      <c r="AC7" s="5"/>
      <c r="AD7" s="21">
        <v>46842.63</v>
      </c>
      <c r="AE7" s="5"/>
      <c r="AF7" s="7">
        <v>49657.859000000004</v>
      </c>
      <c r="AG7" s="5"/>
      <c r="AH7" s="7">
        <v>52937.173999999999</v>
      </c>
      <c r="AI7" s="5"/>
      <c r="AJ7" s="7">
        <v>57111.398000000001</v>
      </c>
      <c r="AK7" s="5"/>
      <c r="AL7" s="21">
        <v>60285.272000000004</v>
      </c>
      <c r="AM7" s="5"/>
      <c r="AN7" s="7">
        <v>67968.266000000003</v>
      </c>
      <c r="AO7" s="5"/>
      <c r="AP7" s="7">
        <v>74473.870999999999</v>
      </c>
      <c r="AQ7" s="5"/>
      <c r="AR7" s="7">
        <v>82047.561000000002</v>
      </c>
      <c r="AS7" s="5"/>
      <c r="AT7" s="21">
        <v>84433.395000000004</v>
      </c>
      <c r="AU7" s="5"/>
      <c r="AV7" s="7">
        <v>93758.207999999999</v>
      </c>
      <c r="AW7" s="5"/>
      <c r="AX7" s="7">
        <v>96618.202999999994</v>
      </c>
      <c r="AY7" s="5"/>
      <c r="AZ7" s="7">
        <v>101807.52499999999</v>
      </c>
      <c r="BA7" s="5"/>
      <c r="BB7" s="21">
        <v>102146.14200000001</v>
      </c>
      <c r="BC7" s="7">
        <v>114736.754</v>
      </c>
      <c r="BD7" s="7">
        <v>121419.852</v>
      </c>
      <c r="BE7" s="7">
        <v>128700.024</v>
      </c>
      <c r="BF7" s="21">
        <v>134298.611</v>
      </c>
      <c r="BG7" s="58">
        <v>143039.65299999999</v>
      </c>
      <c r="BH7" s="58">
        <v>154000.76</v>
      </c>
      <c r="BI7" s="58">
        <v>161759.79500000001</v>
      </c>
      <c r="BJ7" s="21">
        <v>176067.84899999999</v>
      </c>
      <c r="BK7" s="58">
        <v>178973.01</v>
      </c>
      <c r="BL7" s="58">
        <v>182542.83600000001</v>
      </c>
      <c r="BM7" s="58">
        <v>179915.69500000001</v>
      </c>
      <c r="BN7" s="21">
        <v>175461.84099999999</v>
      </c>
      <c r="BO7" s="58">
        <v>174303.68700000001</v>
      </c>
      <c r="BP7" s="32">
        <v>-6.600603261651572E-3</v>
      </c>
      <c r="BQ7" s="32">
        <v>-2.6089537187758083E-2</v>
      </c>
      <c r="BR7" s="55"/>
      <c r="BS7" s="73"/>
      <c r="BT7" s="73"/>
      <c r="BU7" s="65"/>
      <c r="BV7" s="55"/>
    </row>
    <row r="8" spans="1:74" ht="20.25" customHeight="1" x14ac:dyDescent="0.3">
      <c r="A8" s="16" t="s">
        <v>51</v>
      </c>
      <c r="B8" s="5"/>
      <c r="C8" s="7">
        <v>205939.96</v>
      </c>
      <c r="D8" s="5"/>
      <c r="E8" s="7">
        <v>210217.86800000002</v>
      </c>
      <c r="F8" s="5"/>
      <c r="G8" s="7">
        <v>224994.12400000001</v>
      </c>
      <c r="H8" s="5"/>
      <c r="I8" s="7">
        <v>233535.573</v>
      </c>
      <c r="J8" s="5"/>
      <c r="K8" s="7">
        <v>231758.20600000001</v>
      </c>
      <c r="L8" s="5"/>
      <c r="M8" s="7">
        <v>249682.80499999999</v>
      </c>
      <c r="N8" s="5"/>
      <c r="O8" s="7">
        <v>315712.10100000002</v>
      </c>
      <c r="P8" s="5"/>
      <c r="Q8" s="7">
        <v>452830.65700000001</v>
      </c>
      <c r="R8" s="5"/>
      <c r="S8" s="7">
        <v>568338.11399999994</v>
      </c>
      <c r="T8" s="21">
        <v>594204.80599999998</v>
      </c>
      <c r="U8" s="32">
        <f t="shared" si="0"/>
        <v>4.551285821383444E-2</v>
      </c>
      <c r="V8" s="32">
        <f t="shared" si="1"/>
        <v>0.20720272734777234</v>
      </c>
      <c r="W8" s="5"/>
      <c r="X8" s="7">
        <v>234826.111</v>
      </c>
      <c r="Y8" s="5"/>
      <c r="Z8" s="7">
        <v>238496.22352732741</v>
      </c>
      <c r="AA8" s="5"/>
      <c r="AB8" s="7">
        <v>244585.965</v>
      </c>
      <c r="AC8" s="5"/>
      <c r="AD8" s="21">
        <v>249682.80499999999</v>
      </c>
      <c r="AE8" s="5"/>
      <c r="AF8" s="7">
        <v>261385.345</v>
      </c>
      <c r="AG8" s="5"/>
      <c r="AH8" s="7">
        <v>274928.261</v>
      </c>
      <c r="AI8" s="5"/>
      <c r="AJ8" s="7">
        <v>289728.72000000003</v>
      </c>
      <c r="AK8" s="5"/>
      <c r="AL8" s="21">
        <v>315712.10100000002</v>
      </c>
      <c r="AM8" s="5"/>
      <c r="AN8" s="7">
        <v>356143.91200000001</v>
      </c>
      <c r="AO8" s="5"/>
      <c r="AP8" s="7">
        <v>390295.755</v>
      </c>
      <c r="AQ8" s="5"/>
      <c r="AR8" s="7">
        <v>420953.77399999998</v>
      </c>
      <c r="AS8" s="5"/>
      <c r="AT8" s="21">
        <v>452830.65700000001</v>
      </c>
      <c r="AU8" s="5"/>
      <c r="AV8" s="7">
        <v>484526.42499999999</v>
      </c>
      <c r="AW8" s="5"/>
      <c r="AX8" s="7">
        <v>519700.73</v>
      </c>
      <c r="AY8" s="5"/>
      <c r="AZ8" s="7">
        <v>557498.103</v>
      </c>
      <c r="BA8" s="5"/>
      <c r="BB8" s="21">
        <v>568338.11399999994</v>
      </c>
      <c r="BC8" s="7">
        <v>577010.77099999995</v>
      </c>
      <c r="BD8" s="7">
        <v>579080.20700000005</v>
      </c>
      <c r="BE8" s="7">
        <v>590825.897</v>
      </c>
      <c r="BF8" s="21">
        <v>594204.80599999998</v>
      </c>
      <c r="BG8" s="58">
        <v>608989.94299999997</v>
      </c>
      <c r="BH8" s="58">
        <v>621890.87699999998</v>
      </c>
      <c r="BI8" s="58">
        <v>649024.18400000001</v>
      </c>
      <c r="BJ8" s="21">
        <v>693409.723</v>
      </c>
      <c r="BK8" s="58">
        <v>722785.43700000003</v>
      </c>
      <c r="BL8" s="58">
        <v>741714.924</v>
      </c>
      <c r="BM8" s="58">
        <v>755985.11399999994</v>
      </c>
      <c r="BN8" s="21">
        <v>752759.85100000002</v>
      </c>
      <c r="BO8" s="58">
        <v>753729.92</v>
      </c>
      <c r="BP8" s="32">
        <v>1.288683235046717E-3</v>
      </c>
      <c r="BQ8" s="32">
        <v>4.2812820258856465E-2</v>
      </c>
      <c r="BR8" s="55"/>
      <c r="BS8" s="73"/>
      <c r="BT8" s="73"/>
      <c r="BU8" s="65"/>
      <c r="BV8" s="55"/>
    </row>
    <row r="9" spans="1:74" ht="20.25" customHeight="1" x14ac:dyDescent="0.3">
      <c r="A9" s="16" t="s">
        <v>52</v>
      </c>
      <c r="B9" s="5"/>
      <c r="C9" s="7">
        <f>+SUM(C10:C13)</f>
        <v>9120.3869999999988</v>
      </c>
      <c r="D9" s="5"/>
      <c r="E9" s="7">
        <f>+SUM(E10:E13)</f>
        <v>11560.144</v>
      </c>
      <c r="F9" s="5"/>
      <c r="G9" s="7">
        <f>+SUM(G10:G13)</f>
        <v>11956.384000000002</v>
      </c>
      <c r="H9" s="5"/>
      <c r="I9" s="7">
        <f>+SUM(I10:I13)</f>
        <v>14187.597</v>
      </c>
      <c r="J9" s="5"/>
      <c r="K9" s="7">
        <f>+SUM(K10:K13)</f>
        <v>13576.270214680368</v>
      </c>
      <c r="L9" s="5"/>
      <c r="M9" s="7">
        <f>+SUM(M10:M13)</f>
        <v>16208.86</v>
      </c>
      <c r="N9" s="5"/>
      <c r="O9" s="7">
        <f>+SUM(O10:O13)</f>
        <v>16809.985999999997</v>
      </c>
      <c r="P9" s="5"/>
      <c r="Q9" s="7">
        <f>+SUM(Q10:Q13)</f>
        <v>19433.623999999996</v>
      </c>
      <c r="R9" s="5"/>
      <c r="S9" s="7">
        <f>+SUM(S10:S13)</f>
        <v>22958.794000000002</v>
      </c>
      <c r="T9" s="21">
        <v>28320.541000000001</v>
      </c>
      <c r="U9" s="32">
        <f t="shared" si="0"/>
        <v>0.23353783304123032</v>
      </c>
      <c r="V9" s="32">
        <f t="shared" si="1"/>
        <v>0.15841511187117319</v>
      </c>
      <c r="W9" s="5"/>
      <c r="X9" s="7">
        <f>+SUM(X10:X13)</f>
        <v>15337.130937321765</v>
      </c>
      <c r="Y9" s="5"/>
      <c r="Z9" s="7">
        <f>+SUM(Z10:Z13)</f>
        <v>16403.013060429999</v>
      </c>
      <c r="AA9" s="5"/>
      <c r="AB9" s="7">
        <f>+SUM(AB10:AB13)</f>
        <v>15567.867000000002</v>
      </c>
      <c r="AC9" s="5"/>
      <c r="AD9" s="21">
        <f>+SUM(AD10:AD13)</f>
        <v>16208.86</v>
      </c>
      <c r="AE9" s="5"/>
      <c r="AF9" s="7">
        <f>+SUM(AF10:AF13)</f>
        <v>16551.809000000001</v>
      </c>
      <c r="AG9" s="5"/>
      <c r="AH9" s="7">
        <f>+SUM(AH10:AH13)</f>
        <v>16582.016</v>
      </c>
      <c r="AI9" s="5"/>
      <c r="AJ9" s="7">
        <f>+SUM(AJ10:AJ13)</f>
        <v>18492.071</v>
      </c>
      <c r="AK9" s="5"/>
      <c r="AL9" s="21">
        <f>+SUM(AL10:AL13)</f>
        <v>16809.985999999997</v>
      </c>
      <c r="AM9" s="5"/>
      <c r="AN9" s="7">
        <f>+SUM(AN10:AN13)</f>
        <v>17829.477999999999</v>
      </c>
      <c r="AO9" s="5"/>
      <c r="AP9" s="7">
        <f>+SUM(AP10:AP13)</f>
        <v>18242.825000000001</v>
      </c>
      <c r="AQ9" s="5"/>
      <c r="AR9" s="7">
        <f>+SUM(AR10:AR13)</f>
        <v>17744.75</v>
      </c>
      <c r="AS9" s="5"/>
      <c r="AT9" s="21">
        <f>+SUM(AT10:AT13)</f>
        <v>19951.735000000001</v>
      </c>
      <c r="AU9" s="5"/>
      <c r="AV9" s="7">
        <v>22689.107</v>
      </c>
      <c r="AW9" s="5"/>
      <c r="AX9" s="7">
        <f>+SUM(AX10:AX13)</f>
        <v>25833.43</v>
      </c>
      <c r="AY9" s="5"/>
      <c r="AZ9" s="7">
        <v>21917.77</v>
      </c>
      <c r="BA9" s="5"/>
      <c r="BB9" s="21">
        <v>23456.366999999998</v>
      </c>
      <c r="BC9" s="7">
        <v>25814.026000000002</v>
      </c>
      <c r="BD9" s="7">
        <v>26426.343000000001</v>
      </c>
      <c r="BE9" s="7">
        <v>29306.935000000001</v>
      </c>
      <c r="BF9" s="21">
        <v>28320.541000000001</v>
      </c>
      <c r="BG9" s="58">
        <v>31877.452000000001</v>
      </c>
      <c r="BH9" s="58">
        <v>34474.724999999999</v>
      </c>
      <c r="BI9" s="58">
        <v>31268.76</v>
      </c>
      <c r="BJ9" s="21">
        <v>30192.345000000001</v>
      </c>
      <c r="BK9" s="58">
        <v>32817.201999999997</v>
      </c>
      <c r="BL9" s="58">
        <v>34148.336000000003</v>
      </c>
      <c r="BM9" s="58">
        <v>34914.834000000003</v>
      </c>
      <c r="BN9" s="21">
        <v>34101.142999999996</v>
      </c>
      <c r="BO9" s="58">
        <v>36291.692000000003</v>
      </c>
      <c r="BP9" s="32">
        <v>6.4236820449097731E-2</v>
      </c>
      <c r="BQ9" s="32">
        <v>0.10587404739745954</v>
      </c>
      <c r="BR9" s="55"/>
      <c r="BS9" s="73"/>
      <c r="BT9" s="73"/>
      <c r="BU9" s="65"/>
      <c r="BV9" s="55"/>
    </row>
    <row r="10" spans="1:74" ht="20.25" customHeight="1" x14ac:dyDescent="0.3">
      <c r="A10" s="44" t="s">
        <v>103</v>
      </c>
      <c r="B10" s="45"/>
      <c r="C10" s="46">
        <v>4813.9409999999998</v>
      </c>
      <c r="D10" s="45"/>
      <c r="E10" s="46">
        <v>5578.9310000000005</v>
      </c>
      <c r="F10" s="45"/>
      <c r="G10" s="46">
        <v>6485.1620000000003</v>
      </c>
      <c r="H10" s="45"/>
      <c r="I10" s="46">
        <v>7858.1270000000004</v>
      </c>
      <c r="J10" s="45"/>
      <c r="K10" s="46">
        <v>8649.4349999999995</v>
      </c>
      <c r="L10" s="45"/>
      <c r="M10" s="46">
        <v>10407.246999999999</v>
      </c>
      <c r="N10" s="45"/>
      <c r="O10" s="46">
        <v>10234.785</v>
      </c>
      <c r="P10" s="45"/>
      <c r="Q10" s="46">
        <v>10147.688</v>
      </c>
      <c r="R10" s="45"/>
      <c r="S10" s="46">
        <v>11338.781999999999</v>
      </c>
      <c r="T10" s="47">
        <v>12852.773999999999</v>
      </c>
      <c r="U10" s="32">
        <f t="shared" si="0"/>
        <v>0.13352333610435418</v>
      </c>
      <c r="V10" s="32">
        <f t="shared" si="1"/>
        <v>8.2434999594522385E-2</v>
      </c>
      <c r="W10" s="45"/>
      <c r="X10" s="46">
        <v>10133.383</v>
      </c>
      <c r="Y10" s="45"/>
      <c r="Z10" s="46">
        <v>10207.834000000001</v>
      </c>
      <c r="AA10" s="45"/>
      <c r="AB10" s="46">
        <v>10210.531000000001</v>
      </c>
      <c r="AC10" s="45"/>
      <c r="AD10" s="47">
        <v>10407.246999999999</v>
      </c>
      <c r="AE10" s="45"/>
      <c r="AF10" s="46">
        <v>10224.605</v>
      </c>
      <c r="AG10" s="45"/>
      <c r="AH10" s="46">
        <v>10122.166999999999</v>
      </c>
      <c r="AI10" s="45"/>
      <c r="AJ10" s="46">
        <v>10152.865</v>
      </c>
      <c r="AK10" s="45"/>
      <c r="AL10" s="47">
        <v>10234.785</v>
      </c>
      <c r="AM10" s="45"/>
      <c r="AN10" s="46">
        <v>10308.528</v>
      </c>
      <c r="AO10" s="45"/>
      <c r="AP10" s="46">
        <v>10473.334999999999</v>
      </c>
      <c r="AQ10" s="45"/>
      <c r="AR10" s="46">
        <v>10424.138000000001</v>
      </c>
      <c r="AS10" s="45"/>
      <c r="AT10" s="47">
        <v>10665.799000000001</v>
      </c>
      <c r="AU10" s="45"/>
      <c r="AV10" s="46">
        <v>11375.347</v>
      </c>
      <c r="AW10" s="45"/>
      <c r="AX10" s="46">
        <v>11586.805</v>
      </c>
      <c r="AY10" s="45"/>
      <c r="AZ10" s="46">
        <v>11866.584000000001</v>
      </c>
      <c r="BA10" s="45"/>
      <c r="BB10" s="47">
        <v>12553.329</v>
      </c>
      <c r="BC10" s="46">
        <v>12798.261</v>
      </c>
      <c r="BD10" s="46">
        <v>13080.658000000001</v>
      </c>
      <c r="BE10" s="46">
        <v>13561.934000000001</v>
      </c>
      <c r="BF10" s="47">
        <v>14363.341999999999</v>
      </c>
      <c r="BG10" s="61">
        <v>14579.85</v>
      </c>
      <c r="BH10" s="61">
        <v>14277.976000000001</v>
      </c>
      <c r="BI10" s="61">
        <v>14527.077000000001</v>
      </c>
      <c r="BJ10" s="47">
        <v>15274.749</v>
      </c>
      <c r="BK10" s="61">
        <v>15187.879000000001</v>
      </c>
      <c r="BL10" s="61">
        <v>15318.264999999999</v>
      </c>
      <c r="BM10" s="61">
        <v>15446.369999999999</v>
      </c>
      <c r="BN10" s="47">
        <v>15740.178</v>
      </c>
      <c r="BO10" s="61">
        <v>15771.075999999999</v>
      </c>
      <c r="BP10" s="32">
        <v>1.9630019431799983E-3</v>
      </c>
      <c r="BQ10" s="32">
        <v>3.8398844236249063E-2</v>
      </c>
      <c r="BR10" s="55"/>
      <c r="BS10" s="73"/>
      <c r="BT10" s="73"/>
      <c r="BU10" s="65"/>
      <c r="BV10" s="55"/>
    </row>
    <row r="11" spans="1:74" ht="20.25" customHeight="1" x14ac:dyDescent="0.3">
      <c r="A11" s="44" t="s">
        <v>53</v>
      </c>
      <c r="B11" s="45"/>
      <c r="C11" s="46">
        <v>0</v>
      </c>
      <c r="D11" s="45"/>
      <c r="E11" s="46">
        <v>1350</v>
      </c>
      <c r="F11" s="45"/>
      <c r="G11" s="46">
        <v>1330.8679999999999</v>
      </c>
      <c r="H11" s="45"/>
      <c r="I11" s="46">
        <v>1314.0060000000001</v>
      </c>
      <c r="J11" s="45"/>
      <c r="K11" s="46">
        <v>1297.5904462000001</v>
      </c>
      <c r="L11" s="45"/>
      <c r="M11" s="46">
        <v>1383.8489999999999</v>
      </c>
      <c r="N11" s="45"/>
      <c r="O11" s="46">
        <v>1541.211</v>
      </c>
      <c r="P11" s="45"/>
      <c r="Q11" s="46">
        <v>1411.4690000000001</v>
      </c>
      <c r="R11" s="45"/>
      <c r="S11" s="46">
        <v>1364.8579999999999</v>
      </c>
      <c r="T11" s="47">
        <v>1362.6579999999999</v>
      </c>
      <c r="U11" s="32">
        <f t="shared" si="0"/>
        <v>-1.6118892954432029E-3</v>
      </c>
      <c r="V11" s="32">
        <f t="shared" si="1"/>
        <v>9.8336683513415846E-3</v>
      </c>
      <c r="W11" s="45"/>
      <c r="X11" s="46">
        <v>1293.394</v>
      </c>
      <c r="Y11" s="45"/>
      <c r="Z11" s="46">
        <v>1289.4690604300001</v>
      </c>
      <c r="AA11" s="45"/>
      <c r="AB11" s="46">
        <v>1388.145</v>
      </c>
      <c r="AC11" s="45"/>
      <c r="AD11" s="47">
        <v>1383.8489999999999</v>
      </c>
      <c r="AE11" s="45"/>
      <c r="AF11" s="46">
        <v>1471.3340000000001</v>
      </c>
      <c r="AG11" s="45"/>
      <c r="AH11" s="46">
        <v>1574.944</v>
      </c>
      <c r="AI11" s="45"/>
      <c r="AJ11" s="46">
        <v>1572.8510000000001</v>
      </c>
      <c r="AK11" s="45"/>
      <c r="AL11" s="47">
        <v>1541.211</v>
      </c>
      <c r="AM11" s="45"/>
      <c r="AN11" s="46">
        <v>1533.5340000000001</v>
      </c>
      <c r="AO11" s="45"/>
      <c r="AP11" s="46">
        <v>1528.252</v>
      </c>
      <c r="AQ11" s="45"/>
      <c r="AR11" s="46">
        <v>1523.2829999999999</v>
      </c>
      <c r="AS11" s="45"/>
      <c r="AT11" s="47">
        <v>1411.4690000000001</v>
      </c>
      <c r="AU11" s="45"/>
      <c r="AV11" s="46">
        <v>1386.3320000000001</v>
      </c>
      <c r="AW11" s="45"/>
      <c r="AX11" s="46">
        <v>1378.31</v>
      </c>
      <c r="AY11" s="45"/>
      <c r="AZ11" s="46">
        <v>1369.885</v>
      </c>
      <c r="BA11" s="45"/>
      <c r="BB11" s="47">
        <v>1364.8579999999999</v>
      </c>
      <c r="BC11" s="46">
        <v>1359.335</v>
      </c>
      <c r="BD11" s="46">
        <v>1361.193</v>
      </c>
      <c r="BE11" s="46">
        <v>1356.0160000000001</v>
      </c>
      <c r="BF11" s="47">
        <v>1362.6579999999999</v>
      </c>
      <c r="BG11" s="61">
        <v>1365.6489999999999</v>
      </c>
      <c r="BH11" s="61">
        <v>1368.2070000000001</v>
      </c>
      <c r="BI11" s="61">
        <v>1365.0609999999999</v>
      </c>
      <c r="BJ11" s="47">
        <v>1358.6379999999999</v>
      </c>
      <c r="BK11" s="61">
        <v>1348.662</v>
      </c>
      <c r="BL11" s="61">
        <v>1349.443</v>
      </c>
      <c r="BM11" s="61">
        <v>1338.462</v>
      </c>
      <c r="BN11" s="47">
        <v>1350.021</v>
      </c>
      <c r="BO11" s="61">
        <v>1344.9570000000001</v>
      </c>
      <c r="BP11" s="32">
        <v>-3.7510527614014189E-3</v>
      </c>
      <c r="BQ11" s="48">
        <v>-2.7471671923727792E-3</v>
      </c>
      <c r="BR11" s="55"/>
      <c r="BS11" s="73"/>
      <c r="BT11" s="73"/>
      <c r="BU11" s="65"/>
      <c r="BV11" s="55"/>
    </row>
    <row r="12" spans="1:74" ht="20.25" customHeight="1" x14ac:dyDescent="0.3">
      <c r="A12" s="44" t="s">
        <v>104</v>
      </c>
      <c r="B12" s="45"/>
      <c r="C12" s="46"/>
      <c r="D12" s="45"/>
      <c r="E12" s="46"/>
      <c r="F12" s="45"/>
      <c r="G12" s="46"/>
      <c r="H12" s="45"/>
      <c r="I12" s="46"/>
      <c r="J12" s="45"/>
      <c r="K12" s="46"/>
      <c r="L12" s="45"/>
      <c r="M12" s="46"/>
      <c r="N12" s="45"/>
      <c r="O12" s="46"/>
      <c r="P12" s="45"/>
      <c r="Q12" s="46">
        <v>352.08499999999998</v>
      </c>
      <c r="R12" s="45"/>
      <c r="S12" s="46">
        <v>1703.5360000000001</v>
      </c>
      <c r="T12" s="47">
        <v>877.67600000000004</v>
      </c>
      <c r="U12" s="32">
        <f t="shared" si="0"/>
        <v>-0.48479163340252274</v>
      </c>
      <c r="V12" s="48"/>
      <c r="W12" s="45"/>
      <c r="X12" s="46"/>
      <c r="Y12" s="45"/>
      <c r="Z12" s="46"/>
      <c r="AA12" s="45"/>
      <c r="AB12" s="46"/>
      <c r="AC12" s="45"/>
      <c r="AD12" s="47"/>
      <c r="AE12" s="45"/>
      <c r="AF12" s="46"/>
      <c r="AG12" s="45"/>
      <c r="AH12" s="46"/>
      <c r="AI12" s="45"/>
      <c r="AJ12" s="46"/>
      <c r="AK12" s="45"/>
      <c r="AL12" s="47"/>
      <c r="AM12" s="45"/>
      <c r="AN12" s="46"/>
      <c r="AO12" s="45"/>
      <c r="AP12" s="46"/>
      <c r="AQ12" s="45"/>
      <c r="AR12" s="46"/>
      <c r="AS12" s="45"/>
      <c r="AT12" s="47">
        <v>352.08499999999998</v>
      </c>
      <c r="AU12" s="45"/>
      <c r="AV12" s="46">
        <v>411.86200000000002</v>
      </c>
      <c r="AW12" s="45"/>
      <c r="AX12" s="46">
        <v>699.54499999999996</v>
      </c>
      <c r="AY12" s="45"/>
      <c r="AZ12" s="46">
        <v>955.22699999999998</v>
      </c>
      <c r="BA12" s="45"/>
      <c r="BB12" s="47">
        <v>996.14300000000003</v>
      </c>
      <c r="BC12" s="46">
        <v>839.89200000000005</v>
      </c>
      <c r="BD12" s="46">
        <v>1085.4259999999999</v>
      </c>
      <c r="BE12" s="46">
        <v>1314.836</v>
      </c>
      <c r="BF12" s="47">
        <v>877.67600000000004</v>
      </c>
      <c r="BG12" s="61">
        <v>1089.9580000000001</v>
      </c>
      <c r="BH12" s="61">
        <v>1577.3810000000001</v>
      </c>
      <c r="BI12" s="61">
        <v>1066.8530000000001</v>
      </c>
      <c r="BJ12" s="47">
        <v>1905.903</v>
      </c>
      <c r="BK12" s="61">
        <v>1629.9490000000001</v>
      </c>
      <c r="BL12" s="61">
        <v>1754.174</v>
      </c>
      <c r="BM12" s="61">
        <v>1858.2</v>
      </c>
      <c r="BN12" s="47">
        <v>2066.9810000000002</v>
      </c>
      <c r="BO12" s="61">
        <v>2169.9670000000001</v>
      </c>
      <c r="BP12" s="32">
        <v>4.9824357359840254E-2</v>
      </c>
      <c r="BQ12" s="48">
        <v>0.33130975263643214</v>
      </c>
      <c r="BR12" s="55"/>
      <c r="BS12" s="73"/>
      <c r="BT12" s="73"/>
      <c r="BU12" s="65"/>
      <c r="BV12" s="55"/>
    </row>
    <row r="13" spans="1:74" ht="20.25" customHeight="1" x14ac:dyDescent="0.3">
      <c r="A13" s="44" t="s">
        <v>52</v>
      </c>
      <c r="B13" s="45"/>
      <c r="C13" s="46">
        <v>4306.4459999999999</v>
      </c>
      <c r="D13" s="45"/>
      <c r="E13" s="46">
        <v>4631.2129999999997</v>
      </c>
      <c r="F13" s="45"/>
      <c r="G13" s="46">
        <v>4140.3540000000003</v>
      </c>
      <c r="H13" s="45"/>
      <c r="I13" s="46">
        <v>5015.4639999999999</v>
      </c>
      <c r="J13" s="45"/>
      <c r="K13" s="46">
        <v>3629.2447684803678</v>
      </c>
      <c r="L13" s="45"/>
      <c r="M13" s="46">
        <v>4417.7640000000001</v>
      </c>
      <c r="N13" s="45"/>
      <c r="O13" s="46">
        <v>5033.99</v>
      </c>
      <c r="P13" s="45"/>
      <c r="Q13" s="46">
        <v>7522.3819999999996</v>
      </c>
      <c r="R13" s="45"/>
      <c r="S13" s="46">
        <v>8551.6180000000004</v>
      </c>
      <c r="T13" s="47">
        <v>11716.865</v>
      </c>
      <c r="U13" s="32">
        <f t="shared" si="0"/>
        <v>0.37013428336017817</v>
      </c>
      <c r="V13" s="32">
        <f>+(T13/K13)^(0.2)-1</f>
        <v>0.26415123512040206</v>
      </c>
      <c r="W13" s="45"/>
      <c r="X13" s="46">
        <v>3910.353937321765</v>
      </c>
      <c r="Y13" s="45"/>
      <c r="Z13" s="46">
        <v>4905.71</v>
      </c>
      <c r="AA13" s="45"/>
      <c r="AB13" s="46">
        <v>3969.1910000000003</v>
      </c>
      <c r="AC13" s="45"/>
      <c r="AD13" s="47">
        <v>4417.7640000000001</v>
      </c>
      <c r="AE13" s="45"/>
      <c r="AF13" s="46">
        <v>4855.87</v>
      </c>
      <c r="AG13" s="45"/>
      <c r="AH13" s="46">
        <v>4884.9049999999997</v>
      </c>
      <c r="AI13" s="45"/>
      <c r="AJ13" s="46">
        <v>6766.3550000000005</v>
      </c>
      <c r="AK13" s="45"/>
      <c r="AL13" s="47">
        <v>5033.99</v>
      </c>
      <c r="AM13" s="45"/>
      <c r="AN13" s="46">
        <v>5987.4160000000002</v>
      </c>
      <c r="AO13" s="45"/>
      <c r="AP13" s="46">
        <v>6241.2380000000003</v>
      </c>
      <c r="AQ13" s="45"/>
      <c r="AR13" s="46">
        <v>5797.3289999999997</v>
      </c>
      <c r="AS13" s="45"/>
      <c r="AT13" s="47">
        <v>7522.3819999999996</v>
      </c>
      <c r="AU13" s="45"/>
      <c r="AV13" s="46">
        <v>9515.5660000000007</v>
      </c>
      <c r="AW13" s="45"/>
      <c r="AX13" s="46">
        <v>12168.77</v>
      </c>
      <c r="AY13" s="45"/>
      <c r="AZ13" s="46">
        <v>7726.0739999999996</v>
      </c>
      <c r="BA13" s="45"/>
      <c r="BB13" s="47">
        <v>8542.0370000000003</v>
      </c>
      <c r="BC13" s="46">
        <v>10816.538</v>
      </c>
      <c r="BD13" s="46">
        <v>10899.066000000001</v>
      </c>
      <c r="BE13" s="46">
        <v>13074.148999999999</v>
      </c>
      <c r="BF13" s="47">
        <v>11716.865</v>
      </c>
      <c r="BG13" s="61">
        <v>14841.995000000001</v>
      </c>
      <c r="BH13" s="61">
        <v>17251.161</v>
      </c>
      <c r="BI13" s="61">
        <v>14309.769</v>
      </c>
      <c r="BJ13" s="47">
        <v>11653.055</v>
      </c>
      <c r="BK13" s="61">
        <v>14650.712</v>
      </c>
      <c r="BL13" s="61">
        <v>15726.454</v>
      </c>
      <c r="BM13" s="61">
        <v>16271.802</v>
      </c>
      <c r="BN13" s="47">
        <v>14943.963</v>
      </c>
      <c r="BO13" s="61">
        <v>17005.691999999999</v>
      </c>
      <c r="BP13" s="32">
        <v>0.13796400593336577</v>
      </c>
      <c r="BQ13" s="48">
        <v>0.16074167589943755</v>
      </c>
      <c r="BR13" s="55"/>
      <c r="BS13" s="73"/>
      <c r="BT13" s="73"/>
      <c r="BU13" s="65"/>
      <c r="BV13" s="55"/>
    </row>
    <row r="14" spans="1:74" ht="20.25" customHeight="1" x14ac:dyDescent="0.3">
      <c r="A14" s="26" t="s">
        <v>54</v>
      </c>
      <c r="B14" s="27"/>
      <c r="C14" s="28">
        <f>+SUM(C5:C9)</f>
        <v>307711.55499999999</v>
      </c>
      <c r="D14" s="27"/>
      <c r="E14" s="28">
        <f>+SUM(E5:E9)</f>
        <v>315619.64800000004</v>
      </c>
      <c r="F14" s="27"/>
      <c r="G14" s="28">
        <f>+SUM(G5:G9)</f>
        <v>339711.81700000004</v>
      </c>
      <c r="H14" s="27"/>
      <c r="I14" s="28">
        <f>+SUM(I5:I9)</f>
        <v>343116.52799999999</v>
      </c>
      <c r="J14" s="27"/>
      <c r="K14" s="28">
        <f>+SUM(K5:K9)</f>
        <v>364030.84396289609</v>
      </c>
      <c r="L14" s="27"/>
      <c r="M14" s="28">
        <f>+SUM(M5:M9)</f>
        <v>384086.576</v>
      </c>
      <c r="N14" s="27"/>
      <c r="O14" s="28">
        <f>+SUM(O5:O9)</f>
        <v>468824.723</v>
      </c>
      <c r="P14" s="27"/>
      <c r="Q14" s="28">
        <f>+SUM(Q5:Q9)</f>
        <v>623126.51699999999</v>
      </c>
      <c r="R14" s="27"/>
      <c r="S14" s="28">
        <f>+SUM(S5:S9)</f>
        <v>761151.47499999998</v>
      </c>
      <c r="T14" s="29">
        <v>808098.272</v>
      </c>
      <c r="U14" s="37">
        <f>+T14/S14-1</f>
        <v>6.1678652071192497E-2</v>
      </c>
      <c r="V14" s="37">
        <f>+(T14/K14)^(0.2)-1</f>
        <v>0.17291137764323694</v>
      </c>
      <c r="W14" s="27"/>
      <c r="X14" s="28">
        <f>+SUM(X5:X9)</f>
        <v>363054.34430567158</v>
      </c>
      <c r="Y14" s="27"/>
      <c r="Z14" s="28">
        <f>+SUM(Z5:Z9)</f>
        <v>369196.39440305589</v>
      </c>
      <c r="AA14" s="27"/>
      <c r="AB14" s="28">
        <f>+SUM(AB5:AB9)</f>
        <v>367870.50400000002</v>
      </c>
      <c r="AC14" s="27"/>
      <c r="AD14" s="29">
        <f>+SUM(AD5:AD9)</f>
        <v>384086.576</v>
      </c>
      <c r="AE14" s="27"/>
      <c r="AF14" s="28">
        <f>+SUM(AF5:AF9)</f>
        <v>391901.36900000001</v>
      </c>
      <c r="AG14" s="27"/>
      <c r="AH14" s="28">
        <f>+SUM(AH5:AH9)</f>
        <v>417684.20699999999</v>
      </c>
      <c r="AI14" s="27"/>
      <c r="AJ14" s="28">
        <f>+SUM(AJ5:AJ9)</f>
        <v>430300.39199999999</v>
      </c>
      <c r="AK14" s="27"/>
      <c r="AL14" s="29">
        <f>+SUM(AL5:AL9)</f>
        <v>468824.723</v>
      </c>
      <c r="AM14" s="27"/>
      <c r="AN14" s="28">
        <f>+SUM(AN5:AN9)</f>
        <v>512233.60499999998</v>
      </c>
      <c r="AO14" s="27"/>
      <c r="AP14" s="28">
        <f>+SUM(AP5:AP9)</f>
        <v>546139.23699999996</v>
      </c>
      <c r="AQ14" s="27"/>
      <c r="AR14" s="28">
        <f>+SUM(AR5:AR9)</f>
        <v>582684.43699999992</v>
      </c>
      <c r="AS14" s="27"/>
      <c r="AT14" s="29">
        <f>+SUM(AT5:AT9)</f>
        <v>623644.62800000003</v>
      </c>
      <c r="AU14" s="27"/>
      <c r="AV14" s="28">
        <v>657338.69299999997</v>
      </c>
      <c r="AW14" s="27"/>
      <c r="AX14" s="28">
        <f>+SUM(AX5:AX9)</f>
        <v>709278.25</v>
      </c>
      <c r="AY14" s="27"/>
      <c r="AZ14" s="28">
        <v>739961.56499999994</v>
      </c>
      <c r="BA14" s="27"/>
      <c r="BB14" s="29">
        <v>761649.04799999995</v>
      </c>
      <c r="BC14" s="28">
        <v>776196.37100000004</v>
      </c>
      <c r="BD14" s="28">
        <v>783929.99</v>
      </c>
      <c r="BE14" s="28">
        <v>800798.84199999995</v>
      </c>
      <c r="BF14" s="29">
        <v>808098.272</v>
      </c>
      <c r="BG14" s="28">
        <v>835991.98300000001</v>
      </c>
      <c r="BH14" s="28">
        <v>866959.58700000006</v>
      </c>
      <c r="BI14" s="28">
        <v>902570.59900000005</v>
      </c>
      <c r="BJ14" s="29">
        <v>972444.35400000005</v>
      </c>
      <c r="BK14" s="28">
        <v>1020630.513</v>
      </c>
      <c r="BL14" s="28">
        <v>1038988.397</v>
      </c>
      <c r="BM14" s="28">
        <v>1059239.845</v>
      </c>
      <c r="BN14" s="29">
        <v>1043268.297</v>
      </c>
      <c r="BO14" s="28">
        <v>1051268.4040000001</v>
      </c>
      <c r="BP14" s="37">
        <v>7.6683121906464535E-3</v>
      </c>
      <c r="BQ14" s="37">
        <v>3.0018592046542114E-2</v>
      </c>
      <c r="BR14" s="55"/>
      <c r="BS14" s="73"/>
      <c r="BT14" s="73"/>
      <c r="BU14" s="65"/>
      <c r="BV14" s="55"/>
    </row>
    <row r="15" spans="1:74" ht="9.75" customHeight="1" x14ac:dyDescent="0.3">
      <c r="A15" s="16"/>
      <c r="B15" s="5"/>
      <c r="C15" s="7"/>
      <c r="D15" s="5"/>
      <c r="E15" s="7"/>
      <c r="F15" s="5"/>
      <c r="G15" s="7"/>
      <c r="H15" s="5"/>
      <c r="I15" s="7"/>
      <c r="J15" s="5"/>
      <c r="K15" s="7"/>
      <c r="L15" s="5"/>
      <c r="M15" s="7"/>
      <c r="N15" s="5"/>
      <c r="O15" s="7"/>
      <c r="P15" s="5"/>
      <c r="Q15" s="7"/>
      <c r="R15" s="5"/>
      <c r="S15" s="7"/>
      <c r="T15" s="21"/>
      <c r="U15" s="32"/>
      <c r="V15" s="32"/>
      <c r="W15" s="5"/>
      <c r="X15" s="7"/>
      <c r="Y15" s="5"/>
      <c r="Z15" s="7"/>
      <c r="AA15" s="5"/>
      <c r="AB15" s="7"/>
      <c r="AC15" s="5"/>
      <c r="AD15" s="21"/>
      <c r="AE15" s="5"/>
      <c r="AF15" s="7"/>
      <c r="AG15" s="5"/>
      <c r="AH15" s="7"/>
      <c r="AI15" s="5"/>
      <c r="AJ15" s="7"/>
      <c r="AK15" s="5"/>
      <c r="AL15" s="21"/>
      <c r="AM15" s="5"/>
      <c r="AN15" s="7"/>
      <c r="AO15" s="5"/>
      <c r="AP15" s="7"/>
      <c r="AQ15" s="5"/>
      <c r="AR15" s="7"/>
      <c r="AS15" s="5"/>
      <c r="AT15" s="21"/>
      <c r="AU15" s="5"/>
      <c r="AV15" s="7"/>
      <c r="AW15" s="5"/>
      <c r="AX15" s="7"/>
      <c r="AY15" s="5"/>
      <c r="AZ15" s="7"/>
      <c r="BA15" s="5"/>
      <c r="BB15" s="21"/>
      <c r="BC15" s="7"/>
      <c r="BD15" s="7"/>
      <c r="BE15" s="7"/>
      <c r="BF15" s="21"/>
      <c r="BG15" s="58"/>
      <c r="BH15" s="58"/>
      <c r="BI15" s="58"/>
      <c r="BJ15" s="21"/>
      <c r="BK15" s="58"/>
      <c r="BL15" s="58"/>
      <c r="BM15" s="58"/>
      <c r="BN15" s="21"/>
      <c r="BO15" s="58"/>
      <c r="BP15" s="32"/>
      <c r="BQ15" s="32"/>
      <c r="BR15" s="55"/>
      <c r="BS15" s="73"/>
      <c r="BT15" s="73"/>
      <c r="BU15" s="65"/>
      <c r="BV15" s="55"/>
    </row>
    <row r="16" spans="1:74" ht="20.25" customHeight="1" x14ac:dyDescent="0.3">
      <c r="A16" s="16" t="s">
        <v>55</v>
      </c>
      <c r="B16" s="5"/>
      <c r="C16" s="7">
        <v>2135.2370000000001</v>
      </c>
      <c r="D16" s="5"/>
      <c r="E16" s="7">
        <v>4558.2240000000002</v>
      </c>
      <c r="F16" s="5"/>
      <c r="G16" s="7">
        <v>8916.9699999999993</v>
      </c>
      <c r="H16" s="5"/>
      <c r="I16" s="7">
        <v>5522.567</v>
      </c>
      <c r="J16" s="5"/>
      <c r="K16" s="7">
        <v>7289.623920831762</v>
      </c>
      <c r="L16" s="5"/>
      <c r="M16" s="7">
        <v>2219.6040000000003</v>
      </c>
      <c r="N16" s="5"/>
      <c r="O16" s="7">
        <v>10764.061</v>
      </c>
      <c r="P16" s="5"/>
      <c r="Q16" s="7">
        <v>17952.14</v>
      </c>
      <c r="R16" s="5"/>
      <c r="S16" s="7">
        <v>70839.116999999998</v>
      </c>
      <c r="T16" s="21">
        <v>97246.888999999996</v>
      </c>
      <c r="U16" s="32">
        <f>+T16/S16-1</f>
        <v>0.37278516613921098</v>
      </c>
      <c r="V16" s="32">
        <f t="shared" ref="V16:V17" si="2">+(T16/K16)^(0.2)-1</f>
        <v>0.6789359122706542</v>
      </c>
      <c r="W16" s="5"/>
      <c r="X16" s="7">
        <v>2558.4749999999999</v>
      </c>
      <c r="Y16" s="5"/>
      <c r="Z16" s="7">
        <v>2138.9056829879469</v>
      </c>
      <c r="AA16" s="5"/>
      <c r="AB16" s="7">
        <v>3172.8130000000001</v>
      </c>
      <c r="AC16" s="5"/>
      <c r="AD16" s="21">
        <v>2219.6040000000003</v>
      </c>
      <c r="AE16" s="5"/>
      <c r="AF16" s="7">
        <v>5510.5479999999998</v>
      </c>
      <c r="AG16" s="5"/>
      <c r="AH16" s="7">
        <v>10325.168</v>
      </c>
      <c r="AI16" s="5"/>
      <c r="AJ16" s="7">
        <v>11294.28</v>
      </c>
      <c r="AK16" s="5"/>
      <c r="AL16" s="21">
        <v>10764.061</v>
      </c>
      <c r="AM16" s="5"/>
      <c r="AN16" s="7">
        <v>9730.8850000000002</v>
      </c>
      <c r="AO16" s="5"/>
      <c r="AP16" s="7">
        <v>14085.255999999999</v>
      </c>
      <c r="AQ16" s="5"/>
      <c r="AR16" s="7">
        <v>14733.09</v>
      </c>
      <c r="AS16" s="5"/>
      <c r="AT16" s="21">
        <v>17952.14</v>
      </c>
      <c r="AU16" s="5"/>
      <c r="AV16" s="7">
        <v>38827.305</v>
      </c>
      <c r="AW16" s="5"/>
      <c r="AX16" s="7">
        <v>42532.023999999998</v>
      </c>
      <c r="AY16" s="5"/>
      <c r="AZ16" s="7">
        <v>71828.451000000001</v>
      </c>
      <c r="BA16" s="5"/>
      <c r="BB16" s="21">
        <v>70839.116999999998</v>
      </c>
      <c r="BC16" s="7">
        <v>88085.785000000003</v>
      </c>
      <c r="BD16" s="7">
        <v>81591.131999999998</v>
      </c>
      <c r="BE16" s="7">
        <v>100125.69100000001</v>
      </c>
      <c r="BF16" s="21">
        <v>97246.888999999996</v>
      </c>
      <c r="BG16" s="58">
        <v>82835.542000000001</v>
      </c>
      <c r="BH16" s="58">
        <v>87700.686000000002</v>
      </c>
      <c r="BI16" s="58">
        <v>121630.046</v>
      </c>
      <c r="BJ16" s="21">
        <v>117677.378</v>
      </c>
      <c r="BK16" s="58">
        <v>132393.701</v>
      </c>
      <c r="BL16" s="58">
        <v>210141.06899999999</v>
      </c>
      <c r="BM16" s="58">
        <v>112774.736</v>
      </c>
      <c r="BN16" s="21">
        <v>117283.79700000001</v>
      </c>
      <c r="BO16" s="58">
        <v>104253.977</v>
      </c>
      <c r="BP16" s="32">
        <v>-0.11109650551303352</v>
      </c>
      <c r="BQ16" s="32">
        <v>-0.21254579173672317</v>
      </c>
      <c r="BR16" s="55"/>
      <c r="BS16" s="73"/>
      <c r="BT16" s="73"/>
      <c r="BU16" s="65"/>
      <c r="BV16" s="55"/>
    </row>
    <row r="17" spans="1:74" ht="20.25" customHeight="1" x14ac:dyDescent="0.3">
      <c r="A17" s="16" t="s">
        <v>56</v>
      </c>
      <c r="B17" s="5"/>
      <c r="C17" s="7">
        <v>256077.04699999999</v>
      </c>
      <c r="D17" s="5"/>
      <c r="E17" s="7">
        <v>257821.641</v>
      </c>
      <c r="F17" s="5"/>
      <c r="G17" s="7">
        <v>272593.136</v>
      </c>
      <c r="H17" s="5"/>
      <c r="I17" s="7">
        <v>273056.44500000001</v>
      </c>
      <c r="J17" s="5"/>
      <c r="K17" s="7">
        <v>293909.12544484949</v>
      </c>
      <c r="L17" s="5"/>
      <c r="M17" s="7">
        <v>312405.82300000003</v>
      </c>
      <c r="N17" s="5"/>
      <c r="O17" s="7">
        <v>382631.00300000003</v>
      </c>
      <c r="P17" s="5"/>
      <c r="Q17" s="7">
        <v>512072.21299999999</v>
      </c>
      <c r="R17" s="5"/>
      <c r="S17" s="7">
        <v>564924.68799999997</v>
      </c>
      <c r="T17" s="21">
        <v>573100.60699999996</v>
      </c>
      <c r="U17" s="32">
        <f t="shared" ref="U17:U18" si="3">+T17/S17-1</f>
        <v>1.4472582228518105E-2</v>
      </c>
      <c r="V17" s="32">
        <f t="shared" si="2"/>
        <v>0.1428877021581707</v>
      </c>
      <c r="W17" s="5"/>
      <c r="X17" s="7">
        <v>293503.81800000003</v>
      </c>
      <c r="Y17" s="5"/>
      <c r="Z17" s="7">
        <v>300563.16987981246</v>
      </c>
      <c r="AA17" s="5"/>
      <c r="AB17" s="7">
        <v>298811.01799999998</v>
      </c>
      <c r="AC17" s="5"/>
      <c r="AD17" s="21">
        <v>312405.82300000003</v>
      </c>
      <c r="AE17" s="5"/>
      <c r="AF17" s="7">
        <v>315660.89299999998</v>
      </c>
      <c r="AG17" s="5"/>
      <c r="AH17" s="7">
        <v>334664.83</v>
      </c>
      <c r="AI17" s="5"/>
      <c r="AJ17" s="7">
        <v>345322.27799999999</v>
      </c>
      <c r="AK17" s="5"/>
      <c r="AL17" s="21">
        <v>382631.00300000003</v>
      </c>
      <c r="AM17" s="5"/>
      <c r="AN17" s="7">
        <v>421268.973</v>
      </c>
      <c r="AO17" s="5"/>
      <c r="AP17" s="7">
        <v>447506.18199999997</v>
      </c>
      <c r="AQ17" s="5"/>
      <c r="AR17" s="7">
        <v>478330.78700000001</v>
      </c>
      <c r="AS17" s="5"/>
      <c r="AT17" s="21">
        <v>512072.21299999999</v>
      </c>
      <c r="AU17" s="5"/>
      <c r="AV17" s="7">
        <v>507892.05599999998</v>
      </c>
      <c r="AW17" s="5"/>
      <c r="AX17" s="7">
        <v>552956.84199999995</v>
      </c>
      <c r="AY17" s="5"/>
      <c r="AZ17" s="7">
        <v>555767.06799999997</v>
      </c>
      <c r="BA17" s="5"/>
      <c r="BB17" s="21">
        <v>564924.68799999997</v>
      </c>
      <c r="BC17" s="7">
        <v>556196.74899999995</v>
      </c>
      <c r="BD17" s="7">
        <v>570665.28599999996</v>
      </c>
      <c r="BE17" s="7">
        <v>565718.81000000006</v>
      </c>
      <c r="BF17" s="21">
        <v>573100.60699999996</v>
      </c>
      <c r="BG17" s="58">
        <v>603978.15</v>
      </c>
      <c r="BH17" s="58">
        <v>622572.29200000002</v>
      </c>
      <c r="BI17" s="58">
        <v>622572.48699999996</v>
      </c>
      <c r="BJ17" s="21">
        <v>654988.50100000005</v>
      </c>
      <c r="BK17" s="58">
        <v>657179.14199999999</v>
      </c>
      <c r="BL17" s="58">
        <v>641986.72</v>
      </c>
      <c r="BM17" s="58">
        <v>693905.24899999995</v>
      </c>
      <c r="BN17" s="21">
        <v>667287.5</v>
      </c>
      <c r="BO17" s="58">
        <v>678733.745</v>
      </c>
      <c r="BP17" s="32">
        <v>1.7153393402393968E-2</v>
      </c>
      <c r="BQ17" s="32">
        <v>3.2798671811772095E-2</v>
      </c>
      <c r="BR17" s="55"/>
      <c r="BS17" s="73"/>
      <c r="BT17" s="73"/>
      <c r="BU17" s="65"/>
      <c r="BV17" s="55"/>
    </row>
    <row r="18" spans="1:74" ht="20.25" customHeight="1" x14ac:dyDescent="0.3">
      <c r="A18" s="16" t="s">
        <v>105</v>
      </c>
      <c r="B18" s="5"/>
      <c r="C18" s="7"/>
      <c r="D18" s="5"/>
      <c r="E18" s="7"/>
      <c r="F18" s="5"/>
      <c r="G18" s="7"/>
      <c r="H18" s="5"/>
      <c r="I18" s="7"/>
      <c r="J18" s="5"/>
      <c r="K18" s="7"/>
      <c r="L18" s="5"/>
      <c r="M18" s="7"/>
      <c r="N18" s="5"/>
      <c r="O18" s="7"/>
      <c r="P18" s="5"/>
      <c r="Q18" s="7">
        <v>311</v>
      </c>
      <c r="R18" s="5"/>
      <c r="S18" s="7">
        <v>1677.643</v>
      </c>
      <c r="T18" s="21">
        <v>793.54100000000005</v>
      </c>
      <c r="U18" s="32">
        <f t="shared" si="3"/>
        <v>-0.52699054566436354</v>
      </c>
      <c r="V18" s="32"/>
      <c r="W18" s="5"/>
      <c r="X18" s="7"/>
      <c r="Y18" s="5"/>
      <c r="Z18" s="7"/>
      <c r="AA18" s="5"/>
      <c r="AB18" s="7"/>
      <c r="AC18" s="5"/>
      <c r="AD18" s="21"/>
      <c r="AE18" s="5"/>
      <c r="AF18" s="7"/>
      <c r="AG18" s="5"/>
      <c r="AH18" s="7"/>
      <c r="AI18" s="5"/>
      <c r="AJ18" s="7"/>
      <c r="AK18" s="5"/>
      <c r="AL18" s="21"/>
      <c r="AM18" s="5"/>
      <c r="AN18" s="7"/>
      <c r="AO18" s="5"/>
      <c r="AP18" s="7"/>
      <c r="AQ18" s="5"/>
      <c r="AR18" s="7"/>
      <c r="AS18" s="5"/>
      <c r="AT18" s="21">
        <v>311.13799999999998</v>
      </c>
      <c r="AU18" s="5"/>
      <c r="AV18" s="7">
        <v>361.60599999999999</v>
      </c>
      <c r="AW18" s="5"/>
      <c r="AX18" s="7">
        <v>636.71799999999996</v>
      </c>
      <c r="AY18" s="5"/>
      <c r="AZ18" s="7">
        <v>865.02800000000002</v>
      </c>
      <c r="BA18" s="5"/>
      <c r="BB18" s="21">
        <v>961.40499999999997</v>
      </c>
      <c r="BC18" s="7">
        <v>748.45500000000004</v>
      </c>
      <c r="BD18" s="7">
        <v>1001.224</v>
      </c>
      <c r="BE18" s="7">
        <v>1232.009</v>
      </c>
      <c r="BF18" s="21">
        <v>793.54100000000005</v>
      </c>
      <c r="BG18" s="58">
        <v>1021.677</v>
      </c>
      <c r="BH18" s="58">
        <v>1442.598</v>
      </c>
      <c r="BI18" s="58">
        <v>1266.8699999999999</v>
      </c>
      <c r="BJ18" s="21">
        <v>1679.0429999999999</v>
      </c>
      <c r="BK18" s="58">
        <v>1941.0909999999999</v>
      </c>
      <c r="BL18" s="58">
        <v>2147.0039999999999</v>
      </c>
      <c r="BM18" s="58">
        <v>2268.3220000000001</v>
      </c>
      <c r="BN18" s="21">
        <v>2276.665</v>
      </c>
      <c r="BO18" s="58">
        <v>2352.509</v>
      </c>
      <c r="BP18" s="32">
        <v>3.3313640785974208E-2</v>
      </c>
      <c r="BQ18" s="32">
        <v>0.21195193836868031</v>
      </c>
      <c r="BR18" s="55"/>
      <c r="BS18" s="73"/>
      <c r="BT18" s="73"/>
      <c r="BU18" s="65"/>
      <c r="BV18" s="55"/>
    </row>
    <row r="19" spans="1:74" ht="20.25" customHeight="1" x14ac:dyDescent="0.3">
      <c r="A19" s="16" t="s">
        <v>122</v>
      </c>
      <c r="B19" s="5"/>
      <c r="C19" s="7">
        <v>0</v>
      </c>
      <c r="D19" s="5"/>
      <c r="E19" s="7">
        <v>0</v>
      </c>
      <c r="F19" s="5"/>
      <c r="G19" s="7">
        <v>0</v>
      </c>
      <c r="H19" s="5"/>
      <c r="I19" s="7">
        <v>0</v>
      </c>
      <c r="J19" s="5"/>
      <c r="K19" s="7">
        <v>0</v>
      </c>
      <c r="L19" s="5"/>
      <c r="M19" s="7">
        <v>0</v>
      </c>
      <c r="N19" s="5"/>
      <c r="O19" s="7">
        <v>0</v>
      </c>
      <c r="P19" s="5"/>
      <c r="Q19" s="7">
        <v>0</v>
      </c>
      <c r="R19" s="5"/>
      <c r="S19" s="7">
        <v>0</v>
      </c>
      <c r="T19" s="21">
        <f>3789.117</f>
        <v>3789.1170000000002</v>
      </c>
      <c r="U19" s="32">
        <v>0</v>
      </c>
      <c r="V19" s="32"/>
      <c r="W19" s="5"/>
      <c r="X19" s="7">
        <v>0</v>
      </c>
      <c r="Y19" s="5"/>
      <c r="Z19" s="7">
        <v>0</v>
      </c>
      <c r="AA19" s="5"/>
      <c r="AB19" s="7">
        <v>0</v>
      </c>
      <c r="AC19" s="5"/>
      <c r="AD19" s="21">
        <v>0</v>
      </c>
      <c r="AE19" s="5"/>
      <c r="AF19" s="7">
        <v>0</v>
      </c>
      <c r="AG19" s="5"/>
      <c r="AH19" s="7">
        <v>0</v>
      </c>
      <c r="AI19" s="5"/>
      <c r="AJ19" s="7">
        <v>0</v>
      </c>
      <c r="AK19" s="5"/>
      <c r="AL19" s="21">
        <v>0</v>
      </c>
      <c r="AM19" s="5"/>
      <c r="AN19" s="7">
        <v>0</v>
      </c>
      <c r="AO19" s="5"/>
      <c r="AP19" s="7">
        <v>0</v>
      </c>
      <c r="AQ19" s="5"/>
      <c r="AR19" s="7">
        <v>0</v>
      </c>
      <c r="AS19" s="5"/>
      <c r="AT19" s="21">
        <v>0</v>
      </c>
      <c r="AU19" s="5"/>
      <c r="AV19" s="7">
        <v>0</v>
      </c>
      <c r="AW19" s="5"/>
      <c r="AX19" s="7">
        <v>0</v>
      </c>
      <c r="AY19" s="5"/>
      <c r="AZ19" s="7">
        <v>0</v>
      </c>
      <c r="BA19" s="5"/>
      <c r="BB19" s="21">
        <v>0</v>
      </c>
      <c r="BC19" s="7">
        <v>0</v>
      </c>
      <c r="BD19" s="7">
        <v>3789.8780000000002</v>
      </c>
      <c r="BE19" s="7">
        <v>3834.009</v>
      </c>
      <c r="BF19" s="21">
        <f>3789.117</f>
        <v>3789.1170000000002</v>
      </c>
      <c r="BG19" s="58">
        <v>8090.7139999999999</v>
      </c>
      <c r="BH19" s="58">
        <v>8086.9189999999999</v>
      </c>
      <c r="BI19" s="58">
        <v>8448.3310000000001</v>
      </c>
      <c r="BJ19" s="21">
        <v>37457.972000000002</v>
      </c>
      <c r="BK19" s="58">
        <v>51739.298000000003</v>
      </c>
      <c r="BL19" s="58">
        <v>14032.254999999999</v>
      </c>
      <c r="BM19" s="58">
        <v>72412.756999999998</v>
      </c>
      <c r="BN19" s="21">
        <v>79866.625</v>
      </c>
      <c r="BO19" s="58">
        <v>80067.054000000004</v>
      </c>
      <c r="BP19" s="32">
        <v>2.5095463843627375E-3</v>
      </c>
      <c r="BQ19" s="32">
        <v>0.54750947722560905</v>
      </c>
      <c r="BR19" s="55"/>
      <c r="BS19" s="73"/>
      <c r="BT19" s="73"/>
      <c r="BU19" s="65"/>
      <c r="BV19" s="55"/>
    </row>
    <row r="20" spans="1:74" ht="20.25" customHeight="1" x14ac:dyDescent="0.3">
      <c r="A20" s="16" t="s">
        <v>57</v>
      </c>
      <c r="B20" s="5"/>
      <c r="C20" s="7">
        <v>7603.0770000000002</v>
      </c>
      <c r="D20" s="5"/>
      <c r="E20" s="7">
        <v>6600.7290000000003</v>
      </c>
      <c r="F20" s="5"/>
      <c r="G20" s="7">
        <v>6254.8389999999999</v>
      </c>
      <c r="H20" s="5"/>
      <c r="I20" s="7">
        <v>8786.598</v>
      </c>
      <c r="J20" s="5"/>
      <c r="K20" s="7">
        <v>14526.229000000001</v>
      </c>
      <c r="L20" s="5"/>
      <c r="M20" s="7">
        <v>18269.492000000002</v>
      </c>
      <c r="N20" s="5"/>
      <c r="O20" s="7">
        <v>17311.141</v>
      </c>
      <c r="P20" s="5"/>
      <c r="Q20" s="7">
        <v>26027.573</v>
      </c>
      <c r="R20" s="5"/>
      <c r="S20" s="7">
        <v>24699.539000000001</v>
      </c>
      <c r="T20" s="21">
        <v>26408.687000000002</v>
      </c>
      <c r="U20" s="32">
        <f>+T20/S20-1</f>
        <v>6.9197566804789501E-2</v>
      </c>
      <c r="V20" s="32">
        <f t="shared" ref="V20" si="4">+(T20/K20)^(0.2)-1</f>
        <v>0.12698668386887113</v>
      </c>
      <c r="W20" s="5"/>
      <c r="X20" s="7">
        <v>16017.493</v>
      </c>
      <c r="Y20" s="5"/>
      <c r="Z20" s="7">
        <v>16677.790332090546</v>
      </c>
      <c r="AA20" s="5"/>
      <c r="AB20" s="7">
        <v>17119.512999999999</v>
      </c>
      <c r="AC20" s="5"/>
      <c r="AD20" s="21">
        <v>18269.492000000002</v>
      </c>
      <c r="AE20" s="5"/>
      <c r="AF20" s="7">
        <v>21143.186000000002</v>
      </c>
      <c r="AG20" s="5"/>
      <c r="AH20" s="7">
        <v>20764.183000000001</v>
      </c>
      <c r="AI20" s="5"/>
      <c r="AJ20" s="7">
        <v>18764.832000000002</v>
      </c>
      <c r="AK20" s="5"/>
      <c r="AL20" s="21">
        <v>17311.141</v>
      </c>
      <c r="AM20" s="5"/>
      <c r="AN20" s="7">
        <v>22011.601999999999</v>
      </c>
      <c r="AO20" s="5"/>
      <c r="AP20" s="7">
        <v>24877.727999999999</v>
      </c>
      <c r="AQ20" s="5"/>
      <c r="AR20" s="7">
        <v>25984.026999999998</v>
      </c>
      <c r="AS20" s="5"/>
      <c r="AT20" s="21">
        <v>26027.573</v>
      </c>
      <c r="AU20" s="5"/>
      <c r="AV20" s="7">
        <v>31889.258999999998</v>
      </c>
      <c r="AW20" s="5"/>
      <c r="AX20" s="7">
        <v>31239.483</v>
      </c>
      <c r="AY20" s="5"/>
      <c r="AZ20" s="7">
        <v>25399.78</v>
      </c>
      <c r="BA20" s="5"/>
      <c r="BB20" s="21">
        <v>24698.803</v>
      </c>
      <c r="BC20" s="7">
        <v>31938.063999999998</v>
      </c>
      <c r="BD20" s="7">
        <v>23695.024000000001</v>
      </c>
      <c r="BE20" s="7">
        <v>27608.728999999999</v>
      </c>
      <c r="BF20" s="21">
        <v>26408.687000000002</v>
      </c>
      <c r="BG20" s="58">
        <v>31794.199000000001</v>
      </c>
      <c r="BH20" s="58">
        <v>30760.998</v>
      </c>
      <c r="BI20" s="58">
        <v>30774.067999999999</v>
      </c>
      <c r="BJ20" s="21">
        <v>37502.228999999999</v>
      </c>
      <c r="BK20" s="58">
        <v>43293.127</v>
      </c>
      <c r="BL20" s="58">
        <v>36632.718000000001</v>
      </c>
      <c r="BM20" s="58">
        <v>40364.180999999997</v>
      </c>
      <c r="BN20" s="21">
        <v>33641.364999999998</v>
      </c>
      <c r="BO20" s="58">
        <v>33217.588000000003</v>
      </c>
      <c r="BP20" s="32">
        <v>-1.259690265243385E-2</v>
      </c>
      <c r="BQ20" s="32">
        <v>-0.23272837279691061</v>
      </c>
      <c r="BR20" s="55"/>
      <c r="BS20" s="73"/>
      <c r="BT20" s="73"/>
      <c r="BU20" s="65"/>
      <c r="BV20" s="55"/>
    </row>
    <row r="21" spans="1:74" ht="20.25" customHeight="1" x14ac:dyDescent="0.3">
      <c r="A21" s="26" t="s">
        <v>58</v>
      </c>
      <c r="B21" s="27"/>
      <c r="C21" s="28">
        <f>+SUM(C16:C20)</f>
        <v>265815.36099999998</v>
      </c>
      <c r="D21" s="27"/>
      <c r="E21" s="28">
        <f>+SUM(E16:E20)</f>
        <v>268980.59399999998</v>
      </c>
      <c r="F21" s="27"/>
      <c r="G21" s="28">
        <f>+SUM(G16:G20)</f>
        <v>287764.94499999995</v>
      </c>
      <c r="H21" s="27"/>
      <c r="I21" s="28">
        <f>+SUM(I16:I20)</f>
        <v>287365.61</v>
      </c>
      <c r="J21" s="27"/>
      <c r="K21" s="28">
        <f>+SUM(K16:K20)</f>
        <v>315724.97836568125</v>
      </c>
      <c r="L21" s="27"/>
      <c r="M21" s="28">
        <f>+SUM(M16:M20)</f>
        <v>332894.91900000005</v>
      </c>
      <c r="N21" s="27"/>
      <c r="O21" s="28">
        <f>+SUM(O16:O20)</f>
        <v>410706.20500000002</v>
      </c>
      <c r="P21" s="27"/>
      <c r="Q21" s="28">
        <f>+SUM(Q16:Q20)</f>
        <v>556362.92599999998</v>
      </c>
      <c r="R21" s="27"/>
      <c r="S21" s="28">
        <f>+SUM(S16:S20)</f>
        <v>662140.98699999996</v>
      </c>
      <c r="T21" s="29">
        <v>701338.84100000001</v>
      </c>
      <c r="U21" s="37">
        <f>+T21/S21-1</f>
        <v>5.9198652204866642E-2</v>
      </c>
      <c r="V21" s="37">
        <f>+(T21/K21)^(0.2)-1</f>
        <v>0.17306962593392572</v>
      </c>
      <c r="W21" s="27"/>
      <c r="X21" s="28">
        <f>+SUM(X16:X20)</f>
        <v>312079.78600000002</v>
      </c>
      <c r="Y21" s="27"/>
      <c r="Z21" s="28">
        <f>+SUM(Z16:Z20)</f>
        <v>319379.86589489097</v>
      </c>
      <c r="AA21" s="27"/>
      <c r="AB21" s="28">
        <f>+SUM(AB16:AB20)</f>
        <v>319103.34399999998</v>
      </c>
      <c r="AC21" s="27"/>
      <c r="AD21" s="29">
        <f>+SUM(AD16:AD20)</f>
        <v>332894.91900000005</v>
      </c>
      <c r="AE21" s="27"/>
      <c r="AF21" s="28">
        <f>+SUM(AF16:AF20)</f>
        <v>342314.62699999998</v>
      </c>
      <c r="AG21" s="27"/>
      <c r="AH21" s="28">
        <f>+SUM(AH16:AH20)</f>
        <v>365754.18100000004</v>
      </c>
      <c r="AI21" s="27"/>
      <c r="AJ21" s="28">
        <f>+SUM(AJ16:AJ20)</f>
        <v>375381.39</v>
      </c>
      <c r="AK21" s="27"/>
      <c r="AL21" s="29">
        <f>+SUM(AL16:AL20)</f>
        <v>410706.20500000002</v>
      </c>
      <c r="AM21" s="27"/>
      <c r="AN21" s="28">
        <f>+SUM(AN16:AN20)</f>
        <v>453011.46</v>
      </c>
      <c r="AO21" s="27"/>
      <c r="AP21" s="28">
        <f>+SUM(AP16:AP20)</f>
        <v>486469.16599999997</v>
      </c>
      <c r="AQ21" s="27"/>
      <c r="AR21" s="28">
        <f>+SUM(AR16:AR20)</f>
        <v>519047.90400000004</v>
      </c>
      <c r="AS21" s="27"/>
      <c r="AT21" s="29">
        <f>+SUM(AT16:AT20)</f>
        <v>556363.06400000001</v>
      </c>
      <c r="AU21" s="27"/>
      <c r="AV21" s="28">
        <v>578970.22600000002</v>
      </c>
      <c r="AW21" s="27"/>
      <c r="AX21" s="28">
        <f>+SUM(AX16:AX20)</f>
        <v>627365.06699999992</v>
      </c>
      <c r="AY21" s="27"/>
      <c r="AZ21" s="28">
        <v>653860.32700000005</v>
      </c>
      <c r="BA21" s="27"/>
      <c r="BB21" s="29">
        <v>661424.01300000004</v>
      </c>
      <c r="BC21" s="28">
        <v>676969.05299999996</v>
      </c>
      <c r="BD21" s="28">
        <v>680742.54399999999</v>
      </c>
      <c r="BE21" s="28">
        <v>698519.24800000002</v>
      </c>
      <c r="BF21" s="29">
        <v>701338.84100000001</v>
      </c>
      <c r="BG21" s="28">
        <v>727720.28200000001</v>
      </c>
      <c r="BH21" s="28">
        <v>750563.49300000002</v>
      </c>
      <c r="BI21" s="28">
        <v>784691.80200000003</v>
      </c>
      <c r="BJ21" s="29">
        <v>849305.12300000002</v>
      </c>
      <c r="BK21" s="28">
        <v>886546.35900000005</v>
      </c>
      <c r="BL21" s="28">
        <v>904939.76599999995</v>
      </c>
      <c r="BM21" s="28">
        <v>921725.245</v>
      </c>
      <c r="BN21" s="29">
        <v>900355.95200000005</v>
      </c>
      <c r="BO21" s="28">
        <v>898624.87300000002</v>
      </c>
      <c r="BP21" s="37">
        <v>-1.9226606945338398E-3</v>
      </c>
      <c r="BQ21" s="37">
        <v>1.3624232819166027E-2</v>
      </c>
      <c r="BR21" s="55"/>
      <c r="BS21" s="73"/>
      <c r="BT21" s="73"/>
      <c r="BU21" s="65"/>
      <c r="BV21" s="55"/>
    </row>
    <row r="22" spans="1:74" ht="9.75" customHeight="1" x14ac:dyDescent="0.3">
      <c r="A22" s="16"/>
      <c r="B22" s="5"/>
      <c r="C22" s="7"/>
      <c r="D22" s="5"/>
      <c r="E22" s="7"/>
      <c r="F22" s="5"/>
      <c r="G22" s="7"/>
      <c r="H22" s="5"/>
      <c r="I22" s="7"/>
      <c r="J22" s="5"/>
      <c r="K22" s="7"/>
      <c r="L22" s="5"/>
      <c r="M22" s="7"/>
      <c r="N22" s="5"/>
      <c r="O22" s="7"/>
      <c r="P22" s="5"/>
      <c r="Q22" s="7"/>
      <c r="R22" s="5"/>
      <c r="S22" s="7"/>
      <c r="T22" s="21"/>
      <c r="U22" s="32"/>
      <c r="V22" s="32"/>
      <c r="W22" s="5"/>
      <c r="X22" s="7"/>
      <c r="Y22" s="5"/>
      <c r="Z22" s="7"/>
      <c r="AA22" s="5"/>
      <c r="AB22" s="7"/>
      <c r="AC22" s="5"/>
      <c r="AD22" s="21"/>
      <c r="AE22" s="5"/>
      <c r="AF22" s="7"/>
      <c r="AG22" s="5"/>
      <c r="AH22" s="7"/>
      <c r="AI22" s="5"/>
      <c r="AJ22" s="7"/>
      <c r="AK22" s="5"/>
      <c r="AL22" s="21"/>
      <c r="AM22" s="5"/>
      <c r="AN22" s="7"/>
      <c r="AO22" s="5"/>
      <c r="AP22" s="7"/>
      <c r="AQ22" s="5"/>
      <c r="AR22" s="7"/>
      <c r="AS22" s="5"/>
      <c r="AT22" s="21"/>
      <c r="AU22" s="5"/>
      <c r="AV22" s="7"/>
      <c r="AW22" s="5"/>
      <c r="AX22" s="7"/>
      <c r="AY22" s="5"/>
      <c r="AZ22" s="7"/>
      <c r="BA22" s="5"/>
      <c r="BB22" s="21"/>
      <c r="BC22" s="7"/>
      <c r="BD22" s="7"/>
      <c r="BE22" s="7"/>
      <c r="BF22" s="21"/>
      <c r="BG22" s="58"/>
      <c r="BH22" s="58"/>
      <c r="BI22" s="58"/>
      <c r="BJ22" s="21"/>
      <c r="BK22" s="58"/>
      <c r="BL22" s="58"/>
      <c r="BM22" s="58"/>
      <c r="BN22" s="21"/>
      <c r="BO22" s="58"/>
      <c r="BP22" s="32"/>
      <c r="BQ22" s="32"/>
      <c r="BR22" s="55"/>
      <c r="BS22" s="73"/>
      <c r="BT22" s="73"/>
      <c r="BU22" s="65"/>
      <c r="BV22" s="55"/>
    </row>
    <row r="23" spans="1:74" ht="20.25" customHeight="1" x14ac:dyDescent="0.3">
      <c r="A23" s="16" t="s">
        <v>59</v>
      </c>
      <c r="B23" s="5"/>
      <c r="C23" s="7">
        <v>16250</v>
      </c>
      <c r="D23" s="5"/>
      <c r="E23" s="7">
        <v>16250</v>
      </c>
      <c r="F23" s="5"/>
      <c r="G23" s="7">
        <v>16250</v>
      </c>
      <c r="H23" s="5"/>
      <c r="I23" s="7">
        <v>16250</v>
      </c>
      <c r="J23" s="5"/>
      <c r="K23" s="7">
        <v>16249.999999999998</v>
      </c>
      <c r="L23" s="5"/>
      <c r="M23" s="7">
        <v>25000</v>
      </c>
      <c r="N23" s="5"/>
      <c r="O23" s="7">
        <v>25000</v>
      </c>
      <c r="P23" s="5"/>
      <c r="Q23" s="7">
        <v>25000</v>
      </c>
      <c r="R23" s="5"/>
      <c r="S23" s="7">
        <v>40000</v>
      </c>
      <c r="T23" s="21">
        <v>40000</v>
      </c>
      <c r="U23" s="32">
        <f>+T23/S23-1</f>
        <v>0</v>
      </c>
      <c r="V23" s="32">
        <f t="shared" ref="V23:V26" si="5">+(T23/K23)^(0.2)-1</f>
        <v>0.19740571108299565</v>
      </c>
      <c r="W23" s="5"/>
      <c r="X23" s="7">
        <v>16249.999999999998</v>
      </c>
      <c r="Y23" s="5"/>
      <c r="Z23" s="7">
        <v>25000</v>
      </c>
      <c r="AA23" s="5"/>
      <c r="AB23" s="7">
        <v>25000</v>
      </c>
      <c r="AC23" s="5"/>
      <c r="AD23" s="21">
        <v>25000</v>
      </c>
      <c r="AE23" s="5"/>
      <c r="AF23" s="7">
        <v>25000</v>
      </c>
      <c r="AG23" s="5"/>
      <c r="AH23" s="7">
        <v>25000</v>
      </c>
      <c r="AI23" s="5"/>
      <c r="AJ23" s="7">
        <v>25000</v>
      </c>
      <c r="AK23" s="5"/>
      <c r="AL23" s="21">
        <v>25000</v>
      </c>
      <c r="AM23" s="5"/>
      <c r="AN23" s="7">
        <v>25000</v>
      </c>
      <c r="AO23" s="5"/>
      <c r="AP23" s="7">
        <v>25000</v>
      </c>
      <c r="AQ23" s="5"/>
      <c r="AR23" s="7">
        <v>25000</v>
      </c>
      <c r="AS23" s="5"/>
      <c r="AT23" s="21">
        <v>25000</v>
      </c>
      <c r="AU23" s="5"/>
      <c r="AV23" s="7">
        <v>25000</v>
      </c>
      <c r="AW23" s="5"/>
      <c r="AX23" s="7">
        <v>40000</v>
      </c>
      <c r="AY23" s="5"/>
      <c r="AZ23" s="7">
        <v>40000</v>
      </c>
      <c r="BA23" s="5"/>
      <c r="BB23" s="21">
        <v>40000</v>
      </c>
      <c r="BC23" s="7">
        <v>40000</v>
      </c>
      <c r="BD23" s="7">
        <v>40000</v>
      </c>
      <c r="BE23" s="7">
        <v>40000</v>
      </c>
      <c r="BF23" s="21">
        <v>40000</v>
      </c>
      <c r="BG23" s="58">
        <v>40000</v>
      </c>
      <c r="BH23" s="58">
        <v>40000</v>
      </c>
      <c r="BI23" s="58">
        <v>40000</v>
      </c>
      <c r="BJ23" s="21">
        <v>40000</v>
      </c>
      <c r="BK23" s="58">
        <v>40000</v>
      </c>
      <c r="BL23" s="58">
        <v>40000</v>
      </c>
      <c r="BM23" s="58">
        <v>40000</v>
      </c>
      <c r="BN23" s="21">
        <v>40000</v>
      </c>
      <c r="BO23" s="58">
        <v>40000</v>
      </c>
      <c r="BP23" s="32">
        <v>0</v>
      </c>
      <c r="BQ23" s="32">
        <v>0</v>
      </c>
      <c r="BR23" s="55"/>
      <c r="BS23" s="73"/>
      <c r="BT23" s="73"/>
      <c r="BU23" s="65"/>
      <c r="BV23" s="55"/>
    </row>
    <row r="24" spans="1:74" ht="20.25" customHeight="1" x14ac:dyDescent="0.3">
      <c r="A24" s="16" t="s">
        <v>60</v>
      </c>
      <c r="B24" s="5"/>
      <c r="C24" s="7">
        <v>16250</v>
      </c>
      <c r="D24" s="5"/>
      <c r="E24" s="7">
        <v>16250</v>
      </c>
      <c r="F24" s="5"/>
      <c r="G24" s="7">
        <v>16250</v>
      </c>
      <c r="H24" s="5"/>
      <c r="I24" s="7">
        <v>16250</v>
      </c>
      <c r="J24" s="5"/>
      <c r="K24" s="7">
        <v>16250</v>
      </c>
      <c r="L24" s="5"/>
      <c r="M24" s="7">
        <v>21789.632000000001</v>
      </c>
      <c r="N24" s="5"/>
      <c r="O24" s="7">
        <v>25000</v>
      </c>
      <c r="P24" s="5"/>
      <c r="Q24" s="7">
        <v>25000</v>
      </c>
      <c r="R24" s="5"/>
      <c r="S24" s="7">
        <v>29287.705999999998</v>
      </c>
      <c r="T24" s="21">
        <v>33442.995999999999</v>
      </c>
      <c r="U24" s="32">
        <f t="shared" ref="U24:U26" si="6">+T24/S24-1</f>
        <v>0.14187830211079011</v>
      </c>
      <c r="V24" s="32">
        <f t="shared" si="5"/>
        <v>0.15528826595355372</v>
      </c>
      <c r="W24" s="5"/>
      <c r="X24" s="7">
        <v>16250</v>
      </c>
      <c r="Y24" s="5"/>
      <c r="Z24" s="7">
        <v>19250</v>
      </c>
      <c r="AA24" s="5"/>
      <c r="AB24" s="7">
        <v>19250</v>
      </c>
      <c r="AC24" s="5"/>
      <c r="AD24" s="21">
        <v>21789.632000000001</v>
      </c>
      <c r="AE24" s="5"/>
      <c r="AF24" s="7">
        <v>21789.632000000001</v>
      </c>
      <c r="AG24" s="5"/>
      <c r="AH24" s="7">
        <v>21789.632000000001</v>
      </c>
      <c r="AI24" s="5"/>
      <c r="AJ24" s="7">
        <v>21789.632000000001</v>
      </c>
      <c r="AK24" s="5"/>
      <c r="AL24" s="21">
        <v>25000</v>
      </c>
      <c r="AM24" s="5"/>
      <c r="AN24" s="7">
        <v>25000</v>
      </c>
      <c r="AO24" s="5"/>
      <c r="AP24" s="7">
        <v>25000</v>
      </c>
      <c r="AQ24" s="5"/>
      <c r="AR24" s="7">
        <v>25000</v>
      </c>
      <c r="AS24" s="5"/>
      <c r="AT24" s="21">
        <v>25000</v>
      </c>
      <c r="AU24" s="5"/>
      <c r="AV24" s="7">
        <v>25000</v>
      </c>
      <c r="AW24" s="5"/>
      <c r="AX24" s="7">
        <v>25000</v>
      </c>
      <c r="AY24" s="5"/>
      <c r="AZ24" s="7">
        <v>25000</v>
      </c>
      <c r="BA24" s="5"/>
      <c r="BB24" s="21">
        <v>29287.705999999998</v>
      </c>
      <c r="BC24" s="7">
        <v>29287.705999999998</v>
      </c>
      <c r="BD24" s="7">
        <v>29287.705999999998</v>
      </c>
      <c r="BE24" s="7">
        <v>29287.705999999998</v>
      </c>
      <c r="BF24" s="21">
        <v>33442.995999999999</v>
      </c>
      <c r="BG24" s="58">
        <v>33442.995999999999</v>
      </c>
      <c r="BH24" s="58">
        <v>33442.995999999999</v>
      </c>
      <c r="BI24" s="58">
        <v>33442.995999999999</v>
      </c>
      <c r="BJ24" s="21">
        <v>38373.546999999999</v>
      </c>
      <c r="BK24" s="58">
        <v>38373.546999999999</v>
      </c>
      <c r="BL24" s="58">
        <v>38373.546999999999</v>
      </c>
      <c r="BM24" s="58">
        <v>38373.546999999999</v>
      </c>
      <c r="BN24" s="21">
        <v>40000</v>
      </c>
      <c r="BO24" s="58">
        <v>40000</v>
      </c>
      <c r="BP24" s="32">
        <v>0</v>
      </c>
      <c r="BQ24" s="32">
        <v>4.2384744886887926E-2</v>
      </c>
      <c r="BR24" s="55"/>
      <c r="BS24" s="73"/>
      <c r="BT24" s="73"/>
      <c r="BU24" s="65"/>
      <c r="BV24" s="55"/>
    </row>
    <row r="25" spans="1:74" ht="20.25" customHeight="1" x14ac:dyDescent="0.3">
      <c r="A25" s="16" t="s">
        <v>61</v>
      </c>
      <c r="B25" s="5"/>
      <c r="C25" s="7">
        <v>2598.5990000000002</v>
      </c>
      <c r="D25" s="5"/>
      <c r="E25" s="7">
        <v>2997.7539999999999</v>
      </c>
      <c r="F25" s="5"/>
      <c r="G25" s="7">
        <v>4773.3620000000001</v>
      </c>
      <c r="H25" s="5"/>
      <c r="I25" s="7">
        <v>5281.6819999999998</v>
      </c>
      <c r="J25" s="5"/>
      <c r="K25" s="7">
        <v>-349.55471459728835</v>
      </c>
      <c r="L25" s="5"/>
      <c r="M25" s="7">
        <v>-216.041</v>
      </c>
      <c r="N25" s="5"/>
      <c r="O25" s="7">
        <v>-134.72800000000001</v>
      </c>
      <c r="P25" s="5"/>
      <c r="Q25" s="7">
        <v>282.10700000000003</v>
      </c>
      <c r="R25" s="5"/>
      <c r="S25" s="7">
        <v>-427.56900000000002</v>
      </c>
      <c r="T25" s="21">
        <v>-96.605999999999995</v>
      </c>
      <c r="U25" s="32">
        <f t="shared" si="6"/>
        <v>-0.77405752054054433</v>
      </c>
      <c r="V25" s="32">
        <f t="shared" si="5"/>
        <v>-0.22678942118392842</v>
      </c>
      <c r="W25" s="5"/>
      <c r="X25" s="7">
        <v>-248.84840998967016</v>
      </c>
      <c r="Y25" s="5"/>
      <c r="Z25" s="7">
        <v>-284.53566977111166</v>
      </c>
      <c r="AA25" s="5"/>
      <c r="AB25" s="7">
        <v>-322.726</v>
      </c>
      <c r="AC25" s="5"/>
      <c r="AD25" s="21">
        <v>-216.041</v>
      </c>
      <c r="AE25" s="5"/>
      <c r="AF25" s="7">
        <v>-451.108</v>
      </c>
      <c r="AG25" s="5"/>
      <c r="AH25" s="7">
        <v>-543.92499999999995</v>
      </c>
      <c r="AI25" s="5"/>
      <c r="AJ25" s="7">
        <v>-212.797</v>
      </c>
      <c r="AK25" s="5"/>
      <c r="AL25" s="21">
        <v>-134.72800000000001</v>
      </c>
      <c r="AM25" s="5"/>
      <c r="AN25" s="7">
        <v>133.41400000000002</v>
      </c>
      <c r="AO25" s="5"/>
      <c r="AP25" s="7">
        <v>476.65300000000002</v>
      </c>
      <c r="AQ25" s="5"/>
      <c r="AR25" s="7">
        <v>649.36400000000003</v>
      </c>
      <c r="AS25" s="5"/>
      <c r="AT25" s="21">
        <v>282.10700000000003</v>
      </c>
      <c r="AU25" s="5"/>
      <c r="AV25" s="7">
        <v>735.678</v>
      </c>
      <c r="AW25" s="5"/>
      <c r="AX25" s="7">
        <v>-244.52799999999999</v>
      </c>
      <c r="AY25" s="5"/>
      <c r="AZ25" s="7">
        <v>-355.9</v>
      </c>
      <c r="BA25" s="5"/>
      <c r="BB25" s="21">
        <v>-427.56900000000002</v>
      </c>
      <c r="BC25" s="7">
        <v>-371.05500000000001</v>
      </c>
      <c r="BD25" s="7">
        <v>-332.18799999999999</v>
      </c>
      <c r="BE25" s="7">
        <v>-600.80899999999997</v>
      </c>
      <c r="BF25" s="21">
        <v>-96.605999999999995</v>
      </c>
      <c r="BG25" s="58">
        <v>-441.83300000000003</v>
      </c>
      <c r="BH25" s="58">
        <v>-531.41</v>
      </c>
      <c r="BI25" s="58">
        <v>299.12200000000001</v>
      </c>
      <c r="BJ25" s="21">
        <v>-311.81400000000002</v>
      </c>
      <c r="BK25" s="58">
        <v>-399.13</v>
      </c>
      <c r="BL25" s="58">
        <v>-311.83600000000001</v>
      </c>
      <c r="BM25" s="58">
        <v>547.923</v>
      </c>
      <c r="BN25" s="21">
        <v>581.42200000000003</v>
      </c>
      <c r="BO25" s="58">
        <v>146.34100000000001</v>
      </c>
      <c r="BP25" s="32">
        <v>-0.74830501769798874</v>
      </c>
      <c r="BQ25" s="32">
        <v>-1.3666499636709843</v>
      </c>
      <c r="BR25" s="55"/>
      <c r="BS25" s="73"/>
      <c r="BT25" s="73"/>
      <c r="BU25" s="65"/>
      <c r="BV25" s="55"/>
    </row>
    <row r="26" spans="1:74" ht="20.25" customHeight="1" x14ac:dyDescent="0.3">
      <c r="A26" s="16" t="s">
        <v>62</v>
      </c>
      <c r="B26" s="5"/>
      <c r="C26" s="7">
        <v>4828.8450000000003</v>
      </c>
      <c r="D26" s="5"/>
      <c r="E26" s="7">
        <v>8666.2999999999993</v>
      </c>
      <c r="F26" s="5"/>
      <c r="G26" s="7">
        <v>12236.01</v>
      </c>
      <c r="H26" s="5"/>
      <c r="I26" s="7">
        <v>13906.736000000001</v>
      </c>
      <c r="J26" s="5"/>
      <c r="K26" s="7">
        <v>12747.323162216007</v>
      </c>
      <c r="L26" s="5"/>
      <c r="M26" s="7">
        <v>868.06600000000003</v>
      </c>
      <c r="N26" s="5"/>
      <c r="O26" s="7">
        <v>8253.246000000001</v>
      </c>
      <c r="P26" s="5"/>
      <c r="Q26" s="7">
        <v>16999.456999999999</v>
      </c>
      <c r="R26" s="5"/>
      <c r="S26" s="7">
        <v>9864.8979999999992</v>
      </c>
      <c r="T26" s="21">
        <v>16913.041000000001</v>
      </c>
      <c r="U26" s="32">
        <f t="shared" si="6"/>
        <v>0.71446689058518409</v>
      </c>
      <c r="V26" s="32">
        <f t="shared" si="5"/>
        <v>5.8182417564603295E-2</v>
      </c>
      <c r="W26" s="5"/>
      <c r="X26" s="7">
        <v>15067.156000000001</v>
      </c>
      <c r="Y26" s="5"/>
      <c r="Z26" s="7">
        <v>2101.0639999999999</v>
      </c>
      <c r="AA26" s="5"/>
      <c r="AB26" s="7">
        <v>4839.8860000000004</v>
      </c>
      <c r="AC26" s="5"/>
      <c r="AD26" s="21">
        <v>868.06600000000003</v>
      </c>
      <c r="AE26" s="5"/>
      <c r="AF26" s="7">
        <v>3248.2179999999998</v>
      </c>
      <c r="AG26" s="5"/>
      <c r="AH26" s="7">
        <v>5684.3190000000004</v>
      </c>
      <c r="AI26" s="5"/>
      <c r="AJ26" s="7">
        <v>8342.1669999999995</v>
      </c>
      <c r="AK26" s="5"/>
      <c r="AL26" s="21">
        <v>8253.246000000001</v>
      </c>
      <c r="AM26" s="5"/>
      <c r="AN26" s="7">
        <v>9088.7309999999998</v>
      </c>
      <c r="AO26" s="5"/>
      <c r="AP26" s="7">
        <v>9193.4179999999997</v>
      </c>
      <c r="AQ26" s="5"/>
      <c r="AR26" s="7">
        <v>12987.169</v>
      </c>
      <c r="AS26" s="5"/>
      <c r="AT26" s="21">
        <v>16999.456999999999</v>
      </c>
      <c r="AU26" s="5"/>
      <c r="AV26" s="7">
        <v>21132.789000000001</v>
      </c>
      <c r="AW26" s="5"/>
      <c r="AX26" s="7">
        <v>10657.710999999999</v>
      </c>
      <c r="AY26" s="5"/>
      <c r="AZ26" s="7">
        <v>14957.138000000001</v>
      </c>
      <c r="BA26" s="5"/>
      <c r="BB26" s="21">
        <v>9864.8979999999992</v>
      </c>
      <c r="BC26" s="7">
        <v>13810.666999999999</v>
      </c>
      <c r="BD26" s="7">
        <v>17731.928</v>
      </c>
      <c r="BE26" s="7">
        <v>17092.697</v>
      </c>
      <c r="BF26" s="21">
        <v>16913.041000000001</v>
      </c>
      <c r="BG26" s="58">
        <v>16502.147000000001</v>
      </c>
      <c r="BH26" s="58">
        <v>20966.116999999998</v>
      </c>
      <c r="BI26" s="58">
        <v>21187.255000000001</v>
      </c>
      <c r="BJ26" s="21">
        <v>21417.281999999999</v>
      </c>
      <c r="BK26" s="58">
        <v>27058.799999999999</v>
      </c>
      <c r="BL26" s="58">
        <v>26925.281999999999</v>
      </c>
      <c r="BM26" s="58">
        <v>29855.442999999999</v>
      </c>
      <c r="BN26" s="21">
        <v>34272.747000000003</v>
      </c>
      <c r="BO26" s="58">
        <v>40617.144</v>
      </c>
      <c r="BP26" s="32">
        <v>0.18511492527867679</v>
      </c>
      <c r="BQ26" s="32">
        <v>0.50106967049536566</v>
      </c>
      <c r="BR26" s="55"/>
      <c r="BS26" s="73"/>
      <c r="BT26" s="73"/>
      <c r="BU26" s="65"/>
      <c r="BV26" s="55"/>
    </row>
    <row r="27" spans="1:74" ht="20.25" customHeight="1" x14ac:dyDescent="0.3">
      <c r="A27" s="16" t="s">
        <v>63</v>
      </c>
      <c r="B27" s="5"/>
      <c r="C27" s="7">
        <v>1968.75</v>
      </c>
      <c r="D27" s="5"/>
      <c r="E27" s="7">
        <v>2475</v>
      </c>
      <c r="F27" s="5"/>
      <c r="G27" s="7">
        <v>2437.5</v>
      </c>
      <c r="H27" s="5"/>
      <c r="I27" s="7">
        <v>4062.5</v>
      </c>
      <c r="J27" s="5"/>
      <c r="K27" s="7">
        <v>3656.25</v>
      </c>
      <c r="L27" s="5"/>
      <c r="M27" s="7">
        <v>3750</v>
      </c>
      <c r="N27" s="5"/>
      <c r="O27" s="7">
        <v>0</v>
      </c>
      <c r="P27" s="5"/>
      <c r="Q27" s="7">
        <v>0</v>
      </c>
      <c r="R27" s="5"/>
      <c r="S27" s="7">
        <v>5000</v>
      </c>
      <c r="T27" s="21">
        <v>0</v>
      </c>
      <c r="U27" s="32"/>
      <c r="V27" s="32">
        <f>+(T27/K27)^(0.2)-1</f>
        <v>-1</v>
      </c>
      <c r="W27" s="5"/>
      <c r="X27" s="7">
        <v>3656.25</v>
      </c>
      <c r="Y27" s="5"/>
      <c r="Z27" s="7">
        <v>3750</v>
      </c>
      <c r="AA27" s="5"/>
      <c r="AB27" s="7">
        <v>0</v>
      </c>
      <c r="AC27" s="5"/>
      <c r="AD27" s="21">
        <v>3750</v>
      </c>
      <c r="AE27" s="5"/>
      <c r="AF27" s="7">
        <v>0</v>
      </c>
      <c r="AG27" s="5"/>
      <c r="AH27" s="7">
        <v>0</v>
      </c>
      <c r="AI27" s="5"/>
      <c r="AJ27" s="7">
        <v>0</v>
      </c>
      <c r="AK27" s="5"/>
      <c r="AL27" s="21">
        <v>0</v>
      </c>
      <c r="AM27" s="5"/>
      <c r="AN27" s="7">
        <v>0</v>
      </c>
      <c r="AO27" s="5"/>
      <c r="AP27" s="7">
        <v>0</v>
      </c>
      <c r="AQ27" s="5"/>
      <c r="AR27" s="7">
        <v>0</v>
      </c>
      <c r="AS27" s="5"/>
      <c r="AT27" s="21">
        <v>0</v>
      </c>
      <c r="AU27" s="5"/>
      <c r="AV27" s="7">
        <v>0</v>
      </c>
      <c r="AW27" s="5"/>
      <c r="AX27" s="7">
        <v>0</v>
      </c>
      <c r="AY27" s="5"/>
      <c r="AZ27" s="7">
        <v>0</v>
      </c>
      <c r="BA27" s="5"/>
      <c r="BB27" s="21">
        <v>5000</v>
      </c>
      <c r="BC27" s="7">
        <v>0</v>
      </c>
      <c r="BD27" s="7">
        <v>0</v>
      </c>
      <c r="BE27" s="7">
        <v>0</v>
      </c>
      <c r="BF27" s="21">
        <v>0</v>
      </c>
      <c r="BG27" s="58">
        <v>0</v>
      </c>
      <c r="BH27" s="58">
        <v>0</v>
      </c>
      <c r="BI27" s="58">
        <v>0</v>
      </c>
      <c r="BJ27" s="21">
        <v>0</v>
      </c>
      <c r="BK27" s="58">
        <v>0</v>
      </c>
      <c r="BL27" s="58">
        <v>0</v>
      </c>
      <c r="BM27" s="58">
        <v>0</v>
      </c>
      <c r="BN27" s="21">
        <v>0</v>
      </c>
      <c r="BO27" s="58">
        <v>0</v>
      </c>
      <c r="BP27" s="32" t="s">
        <v>118</v>
      </c>
      <c r="BQ27" s="32" t="s">
        <v>118</v>
      </c>
      <c r="BR27" s="55"/>
      <c r="BS27" s="73"/>
      <c r="BT27" s="73"/>
      <c r="BU27" s="65"/>
      <c r="BV27" s="55"/>
    </row>
    <row r="28" spans="1:74" ht="20.25" customHeight="1" x14ac:dyDescent="0.3">
      <c r="A28" s="26" t="s">
        <v>64</v>
      </c>
      <c r="B28" s="27"/>
      <c r="C28" s="28">
        <f>+SUM(C23:C27)</f>
        <v>41896.194000000003</v>
      </c>
      <c r="D28" s="27"/>
      <c r="E28" s="28">
        <f>+SUM(E23:E27)</f>
        <v>46639.054000000004</v>
      </c>
      <c r="F28" s="27"/>
      <c r="G28" s="28">
        <f>+SUM(G23:G27)</f>
        <v>51946.872000000003</v>
      </c>
      <c r="H28" s="27"/>
      <c r="I28" s="28">
        <f>+SUM(I23:I27)</f>
        <v>55750.918000000005</v>
      </c>
      <c r="J28" s="27"/>
      <c r="K28" s="28">
        <f>+SUM(K23:K27)</f>
        <v>48554.018447618721</v>
      </c>
      <c r="L28" s="27"/>
      <c r="M28" s="28">
        <f>+SUM(M23:M27)</f>
        <v>51191.656999999999</v>
      </c>
      <c r="N28" s="27"/>
      <c r="O28" s="28">
        <f>+SUM(O23:O27)</f>
        <v>58118.517999999996</v>
      </c>
      <c r="P28" s="27"/>
      <c r="Q28" s="28">
        <f>+SUM(Q23:Q27)</f>
        <v>67281.563999999998</v>
      </c>
      <c r="R28" s="27"/>
      <c r="S28" s="28">
        <f>+SUM(S23:S27)</f>
        <v>83725.035000000003</v>
      </c>
      <c r="T28" s="29">
        <v>90259.430999999997</v>
      </c>
      <c r="U28" s="37">
        <f>+T28/S28-1</f>
        <v>7.8045903474390776E-2</v>
      </c>
      <c r="V28" s="37">
        <f>+(T28/K28)^(0.2)-1</f>
        <v>0.13201839082295463</v>
      </c>
      <c r="W28" s="27"/>
      <c r="X28" s="28">
        <f>+SUM(X23:X27)</f>
        <v>50974.557590010329</v>
      </c>
      <c r="Y28" s="27"/>
      <c r="Z28" s="28">
        <f>+SUM(Z23:Z27)</f>
        <v>49816.528330228888</v>
      </c>
      <c r="AA28" s="27"/>
      <c r="AB28" s="28">
        <f>+SUM(AB23:AB27)</f>
        <v>48767.159999999996</v>
      </c>
      <c r="AC28" s="27"/>
      <c r="AD28" s="29">
        <f>+SUM(AD23:AD27)</f>
        <v>51191.656999999999</v>
      </c>
      <c r="AE28" s="27"/>
      <c r="AF28" s="28">
        <f>+SUM(AF23:AF27)</f>
        <v>49586.741999999998</v>
      </c>
      <c r="AG28" s="27"/>
      <c r="AH28" s="28">
        <f>+SUM(AH23:AH27)</f>
        <v>51930.025999999998</v>
      </c>
      <c r="AI28" s="27"/>
      <c r="AJ28" s="28">
        <f>+SUM(AJ23:AJ27)</f>
        <v>54919.002</v>
      </c>
      <c r="AK28" s="27"/>
      <c r="AL28" s="29">
        <f>+SUM(AL23:AL27)</f>
        <v>58118.517999999996</v>
      </c>
      <c r="AM28" s="27"/>
      <c r="AN28" s="28">
        <f>+SUM(AN23:AN27)</f>
        <v>59222.144999999997</v>
      </c>
      <c r="AO28" s="27"/>
      <c r="AP28" s="28">
        <f>+SUM(AP23:AP27)</f>
        <v>59670.070999999996</v>
      </c>
      <c r="AQ28" s="27"/>
      <c r="AR28" s="28">
        <f>+SUM(AR23:AR27)</f>
        <v>63636.533000000003</v>
      </c>
      <c r="AS28" s="27"/>
      <c r="AT28" s="29">
        <f>+SUM(AT23:AT27)</f>
        <v>67281.563999999998</v>
      </c>
      <c r="AU28" s="27"/>
      <c r="AV28" s="28">
        <v>71868.467000000004</v>
      </c>
      <c r="AW28" s="27"/>
      <c r="AX28" s="28">
        <f>+SUM(AX23:AX27)</f>
        <v>75413.183000000005</v>
      </c>
      <c r="AY28" s="27"/>
      <c r="AZ28" s="28">
        <v>79601.237999999998</v>
      </c>
      <c r="BA28" s="27"/>
      <c r="BB28" s="29">
        <v>83725.035000000003</v>
      </c>
      <c r="BC28" s="28">
        <v>82727.317999999999</v>
      </c>
      <c r="BD28" s="28">
        <v>86687.445999999996</v>
      </c>
      <c r="BE28" s="28">
        <v>85779.593999999997</v>
      </c>
      <c r="BF28" s="29">
        <v>90259.430999999997</v>
      </c>
      <c r="BG28" s="28">
        <v>89503.31</v>
      </c>
      <c r="BH28" s="28">
        <v>93877.702999999994</v>
      </c>
      <c r="BI28" s="28">
        <v>94929.373000000007</v>
      </c>
      <c r="BJ28" s="29">
        <v>99479.014999999999</v>
      </c>
      <c r="BK28" s="28">
        <v>105033.217</v>
      </c>
      <c r="BL28" s="28">
        <v>104986.993</v>
      </c>
      <c r="BM28" s="28">
        <v>108776.913</v>
      </c>
      <c r="BN28" s="29">
        <v>114854.16899999999</v>
      </c>
      <c r="BO28" s="28">
        <v>120763.485</v>
      </c>
      <c r="BP28" s="37">
        <v>5.1450600804921587E-2</v>
      </c>
      <c r="BQ28" s="37">
        <v>0.1497646977717535</v>
      </c>
      <c r="BR28" s="55"/>
      <c r="BS28" s="73"/>
      <c r="BT28" s="73"/>
      <c r="BU28" s="65"/>
      <c r="BV28" s="55"/>
    </row>
    <row r="29" spans="1:74" ht="9.75" customHeight="1" x14ac:dyDescent="0.3">
      <c r="A29" s="16"/>
      <c r="B29" s="5"/>
      <c r="C29" s="5"/>
      <c r="D29" s="5"/>
      <c r="E29" s="5"/>
      <c r="F29" s="5"/>
      <c r="G29" s="5"/>
      <c r="H29" s="5"/>
      <c r="I29" s="5"/>
      <c r="J29" s="5"/>
      <c r="K29" s="5"/>
      <c r="L29" s="5"/>
      <c r="M29" s="5"/>
      <c r="N29" s="5"/>
      <c r="O29" s="5"/>
      <c r="P29" s="5"/>
      <c r="Q29" s="5"/>
      <c r="R29" s="5"/>
      <c r="S29" s="5"/>
      <c r="T29" s="22"/>
      <c r="U29" s="32"/>
      <c r="V29" s="32"/>
      <c r="W29" s="5"/>
      <c r="X29" s="5"/>
      <c r="Y29" s="5"/>
      <c r="Z29" s="5"/>
      <c r="AA29" s="5"/>
      <c r="AB29" s="5"/>
      <c r="AC29" s="5"/>
      <c r="AD29" s="22"/>
      <c r="AE29" s="5"/>
      <c r="AF29" s="5"/>
      <c r="AG29" s="5"/>
      <c r="AH29" s="5"/>
      <c r="AI29" s="5"/>
      <c r="AJ29" s="5"/>
      <c r="AK29" s="5"/>
      <c r="AL29" s="22"/>
      <c r="AM29" s="5"/>
      <c r="AN29" s="5"/>
      <c r="AO29" s="5"/>
      <c r="AP29" s="5"/>
      <c r="AQ29" s="5"/>
      <c r="AR29" s="5"/>
      <c r="AS29" s="5"/>
      <c r="AT29" s="22"/>
      <c r="AU29" s="5"/>
      <c r="AV29" s="5"/>
      <c r="AW29" s="5"/>
      <c r="AX29" s="5"/>
      <c r="AY29" s="5"/>
      <c r="AZ29" s="5"/>
      <c r="BA29" s="5"/>
      <c r="BB29" s="22"/>
      <c r="BC29" s="5"/>
      <c r="BD29" s="5"/>
      <c r="BE29" s="5"/>
      <c r="BF29" s="22"/>
      <c r="BG29" s="56"/>
      <c r="BH29" s="56"/>
      <c r="BI29" s="56"/>
      <c r="BJ29" s="22"/>
      <c r="BK29" s="56"/>
      <c r="BL29" s="56"/>
      <c r="BM29" s="56"/>
      <c r="BN29" s="22"/>
      <c r="BO29" s="56"/>
      <c r="BP29" s="32"/>
      <c r="BQ29" s="32"/>
      <c r="BR29" s="55"/>
      <c r="BS29" s="73"/>
      <c r="BT29" s="73"/>
      <c r="BU29" s="65"/>
      <c r="BV29" s="55"/>
    </row>
    <row r="30" spans="1:74" ht="20.25" customHeight="1" x14ac:dyDescent="0.3">
      <c r="A30" s="16" t="s">
        <v>113</v>
      </c>
      <c r="B30" s="5"/>
      <c r="C30" s="7">
        <v>0</v>
      </c>
      <c r="D30" s="5"/>
      <c r="E30" s="7">
        <v>0</v>
      </c>
      <c r="F30" s="5"/>
      <c r="G30" s="7">
        <v>0</v>
      </c>
      <c r="H30" s="5"/>
      <c r="I30" s="7">
        <v>0</v>
      </c>
      <c r="J30" s="5"/>
      <c r="K30" s="7">
        <v>0</v>
      </c>
      <c r="L30" s="5"/>
      <c r="M30" s="7">
        <v>0</v>
      </c>
      <c r="N30" s="5"/>
      <c r="O30" s="7">
        <v>0</v>
      </c>
      <c r="P30" s="5"/>
      <c r="Q30" s="7">
        <v>0</v>
      </c>
      <c r="R30" s="5"/>
      <c r="S30" s="7">
        <v>16500</v>
      </c>
      <c r="T30" s="21">
        <v>16500</v>
      </c>
      <c r="U30" s="32">
        <f t="shared" ref="U30" si="7">+T30/S30-1</f>
        <v>0</v>
      </c>
      <c r="V30" s="32"/>
      <c r="W30" s="5"/>
      <c r="X30" s="7">
        <v>0</v>
      </c>
      <c r="Y30" s="5"/>
      <c r="Z30" s="7">
        <v>0</v>
      </c>
      <c r="AA30" s="5"/>
      <c r="AB30" s="7">
        <v>0</v>
      </c>
      <c r="AC30" s="5"/>
      <c r="AD30" s="21">
        <v>0</v>
      </c>
      <c r="AE30" s="5"/>
      <c r="AF30" s="7">
        <v>0</v>
      </c>
      <c r="AG30" s="5"/>
      <c r="AH30" s="7">
        <v>0</v>
      </c>
      <c r="AI30" s="5"/>
      <c r="AJ30" s="7">
        <v>0</v>
      </c>
      <c r="AK30" s="5"/>
      <c r="AL30" s="21">
        <v>0</v>
      </c>
      <c r="AM30" s="5"/>
      <c r="AN30" s="7">
        <v>0</v>
      </c>
      <c r="AO30" s="5"/>
      <c r="AP30" s="7">
        <v>0</v>
      </c>
      <c r="AQ30" s="5"/>
      <c r="AR30" s="7">
        <v>0</v>
      </c>
      <c r="AS30" s="5"/>
      <c r="AT30" s="21">
        <v>0</v>
      </c>
      <c r="AU30" s="5"/>
      <c r="AV30" s="7">
        <v>6500</v>
      </c>
      <c r="AW30" s="5"/>
      <c r="AX30" s="7">
        <v>6500</v>
      </c>
      <c r="AY30" s="5"/>
      <c r="AZ30" s="7">
        <v>6500</v>
      </c>
      <c r="BA30" s="5"/>
      <c r="BB30" s="21">
        <v>16500</v>
      </c>
      <c r="BC30" s="7">
        <v>16500</v>
      </c>
      <c r="BD30" s="7">
        <v>16500</v>
      </c>
      <c r="BE30" s="7">
        <v>16500</v>
      </c>
      <c r="BF30" s="21">
        <v>16500</v>
      </c>
      <c r="BG30" s="58">
        <v>18768.391</v>
      </c>
      <c r="BH30" s="58">
        <v>22518.391</v>
      </c>
      <c r="BI30" s="58">
        <v>22848.391</v>
      </c>
      <c r="BJ30" s="21">
        <v>23553.814999999999</v>
      </c>
      <c r="BK30" s="58">
        <v>28943.303</v>
      </c>
      <c r="BL30" s="58">
        <v>28943.303</v>
      </c>
      <c r="BM30" s="58">
        <v>28613.303</v>
      </c>
      <c r="BN30" s="21">
        <v>27907.879000000001</v>
      </c>
      <c r="BO30" s="58">
        <v>31743.5</v>
      </c>
      <c r="BP30" s="32">
        <v>0.1374386423274947</v>
      </c>
      <c r="BQ30" s="32">
        <v>9.6747665599879795E-2</v>
      </c>
      <c r="BR30" s="55"/>
      <c r="BS30" s="73"/>
      <c r="BT30" s="73"/>
      <c r="BU30" s="65"/>
      <c r="BV30" s="55"/>
    </row>
    <row r="31" spans="1:74" ht="20.25" customHeight="1" x14ac:dyDescent="0.3">
      <c r="A31" s="26" t="s">
        <v>98</v>
      </c>
      <c r="B31" s="27"/>
      <c r="C31" s="28">
        <f>+C30+C28</f>
        <v>41896.194000000003</v>
      </c>
      <c r="D31" s="27"/>
      <c r="E31" s="28">
        <f>+E30+E28</f>
        <v>46639.054000000004</v>
      </c>
      <c r="F31" s="27"/>
      <c r="G31" s="28">
        <f>+G30+G28</f>
        <v>51946.872000000003</v>
      </c>
      <c r="H31" s="27"/>
      <c r="I31" s="28">
        <f>+I30+I28</f>
        <v>55750.918000000005</v>
      </c>
      <c r="J31" s="27"/>
      <c r="K31" s="28">
        <f>+K30+K28</f>
        <v>48554.018447618721</v>
      </c>
      <c r="L31" s="27"/>
      <c r="M31" s="28">
        <f>+M30+M28</f>
        <v>51191.656999999999</v>
      </c>
      <c r="N31" s="27"/>
      <c r="O31" s="28">
        <f>+O30+O28</f>
        <v>58118.517999999996</v>
      </c>
      <c r="P31" s="27"/>
      <c r="Q31" s="28">
        <f>+Q30+Q28</f>
        <v>67281.563999999998</v>
      </c>
      <c r="R31" s="27"/>
      <c r="S31" s="28">
        <f>+S30+S28</f>
        <v>100225.035</v>
      </c>
      <c r="T31" s="29">
        <v>106759.431</v>
      </c>
      <c r="U31" s="37">
        <f>+T31/S31-1</f>
        <v>6.519724338335231E-2</v>
      </c>
      <c r="V31" s="37">
        <f>+(T31/K31)^(0.2)-1</f>
        <v>0.17067465033939699</v>
      </c>
      <c r="W31" s="27"/>
      <c r="X31" s="28">
        <f>+X30+X28</f>
        <v>50974.557590010329</v>
      </c>
      <c r="Y31" s="27"/>
      <c r="Z31" s="28">
        <f>+Z30+Z28</f>
        <v>49816.528330228888</v>
      </c>
      <c r="AA31" s="27"/>
      <c r="AB31" s="28">
        <f>+AB30+AB28</f>
        <v>48767.159999999996</v>
      </c>
      <c r="AC31" s="27"/>
      <c r="AD31" s="29">
        <f>+AD30+AD28</f>
        <v>51191.656999999999</v>
      </c>
      <c r="AE31" s="27"/>
      <c r="AF31" s="28">
        <f>+AF30+AF28</f>
        <v>49586.741999999998</v>
      </c>
      <c r="AG31" s="27"/>
      <c r="AH31" s="28">
        <f>+AH30+AH28</f>
        <v>51930.025999999998</v>
      </c>
      <c r="AI31" s="27"/>
      <c r="AJ31" s="28">
        <f>+AJ30+AJ28</f>
        <v>54919.002</v>
      </c>
      <c r="AK31" s="27"/>
      <c r="AL31" s="29">
        <f>+AL30+AL28</f>
        <v>58118.517999999996</v>
      </c>
      <c r="AM31" s="27"/>
      <c r="AN31" s="28">
        <f>+AN30+AN28</f>
        <v>59222.144999999997</v>
      </c>
      <c r="AO31" s="27"/>
      <c r="AP31" s="28">
        <f>+AP30+AP28</f>
        <v>59670.070999999996</v>
      </c>
      <c r="AQ31" s="27"/>
      <c r="AR31" s="28">
        <f>+AR30+AR28</f>
        <v>63636.533000000003</v>
      </c>
      <c r="AS31" s="27"/>
      <c r="AT31" s="29">
        <f>+AT30+AT28</f>
        <v>67281.563999999998</v>
      </c>
      <c r="AU31" s="27"/>
      <c r="AV31" s="28">
        <v>78368.467000000004</v>
      </c>
      <c r="AW31" s="27"/>
      <c r="AX31" s="28">
        <f>+AX30+AX28</f>
        <v>81913.183000000005</v>
      </c>
      <c r="AY31" s="27"/>
      <c r="AZ31" s="28">
        <v>86101.237999999998</v>
      </c>
      <c r="BA31" s="27"/>
      <c r="BB31" s="29">
        <v>100225.035</v>
      </c>
      <c r="BC31" s="28">
        <v>99227.317999999999</v>
      </c>
      <c r="BD31" s="28">
        <v>103187.446</v>
      </c>
      <c r="BE31" s="28">
        <v>102279.594</v>
      </c>
      <c r="BF31" s="29">
        <v>106759.431</v>
      </c>
      <c r="BG31" s="28">
        <v>108271.701</v>
      </c>
      <c r="BH31" s="28">
        <v>116396.094</v>
      </c>
      <c r="BI31" s="28">
        <v>117878.79700000001</v>
      </c>
      <c r="BJ31" s="29">
        <v>123139.231</v>
      </c>
      <c r="BK31" s="28">
        <v>134084.15400000001</v>
      </c>
      <c r="BL31" s="28">
        <v>134048.63099999999</v>
      </c>
      <c r="BM31" s="28">
        <v>137514.6</v>
      </c>
      <c r="BN31" s="29">
        <v>142912.345</v>
      </c>
      <c r="BO31" s="28">
        <v>152643.53099999999</v>
      </c>
      <c r="BP31" s="37">
        <v>6.8091990233593691E-2</v>
      </c>
      <c r="BQ31" s="37">
        <v>0.13841588619039924</v>
      </c>
      <c r="BR31" s="55"/>
      <c r="BS31" s="73"/>
      <c r="BT31" s="73"/>
      <c r="BU31" s="65"/>
      <c r="BV31" s="55"/>
    </row>
    <row r="32" spans="1:74" ht="9.75" customHeight="1" x14ac:dyDescent="0.3">
      <c r="A32" s="16"/>
      <c r="B32" s="5"/>
      <c r="C32" s="5"/>
      <c r="D32" s="5"/>
      <c r="E32" s="5"/>
      <c r="F32" s="5"/>
      <c r="G32" s="5"/>
      <c r="H32" s="5"/>
      <c r="I32" s="5"/>
      <c r="J32" s="5"/>
      <c r="K32" s="5"/>
      <c r="L32" s="5"/>
      <c r="M32" s="5"/>
      <c r="N32" s="5"/>
      <c r="O32" s="5"/>
      <c r="P32" s="5"/>
      <c r="Q32" s="5"/>
      <c r="R32" s="5"/>
      <c r="S32" s="5"/>
      <c r="T32" s="22"/>
      <c r="U32" s="32"/>
      <c r="V32" s="32"/>
      <c r="W32" s="5"/>
      <c r="X32" s="5"/>
      <c r="Y32" s="5"/>
      <c r="Z32" s="5"/>
      <c r="AA32" s="5"/>
      <c r="AB32" s="5"/>
      <c r="AC32" s="5"/>
      <c r="AD32" s="22"/>
      <c r="AE32" s="5"/>
      <c r="AF32" s="5"/>
      <c r="AG32" s="5"/>
      <c r="AH32" s="5"/>
      <c r="AI32" s="5"/>
      <c r="AJ32" s="5"/>
      <c r="AK32" s="5"/>
      <c r="AL32" s="22"/>
      <c r="AM32" s="5"/>
      <c r="AN32" s="5"/>
      <c r="AO32" s="5"/>
      <c r="AP32" s="5"/>
      <c r="AQ32" s="5"/>
      <c r="AR32" s="5"/>
      <c r="AS32" s="5"/>
      <c r="AT32" s="22"/>
      <c r="AU32" s="5"/>
      <c r="AV32" s="5"/>
      <c r="AW32" s="5"/>
      <c r="AX32" s="5"/>
      <c r="AY32" s="5"/>
      <c r="AZ32" s="5"/>
      <c r="BA32" s="5"/>
      <c r="BB32" s="22"/>
      <c r="BC32" s="5"/>
      <c r="BD32" s="5"/>
      <c r="BE32" s="5"/>
      <c r="BF32" s="22"/>
      <c r="BG32" s="56"/>
      <c r="BH32" s="56"/>
      <c r="BI32" s="66"/>
      <c r="BJ32" s="22"/>
      <c r="BK32" s="56"/>
      <c r="BL32" s="56"/>
      <c r="BM32" s="56"/>
      <c r="BN32" s="22"/>
      <c r="BO32" s="56"/>
      <c r="BP32" s="32"/>
      <c r="BQ32" s="32"/>
      <c r="BR32" s="55"/>
      <c r="BS32" s="73"/>
      <c r="BT32" s="73"/>
      <c r="BU32" s="65"/>
      <c r="BV32" s="55"/>
    </row>
    <row r="33" spans="1:74" ht="20.25" customHeight="1" x14ac:dyDescent="0.3">
      <c r="A33" s="16" t="s">
        <v>65</v>
      </c>
      <c r="B33" s="5"/>
      <c r="C33" s="7">
        <v>226735.679</v>
      </c>
      <c r="D33" s="5"/>
      <c r="E33" s="7">
        <v>236288.38</v>
      </c>
      <c r="F33" s="5"/>
      <c r="G33" s="7">
        <v>248974.75599999999</v>
      </c>
      <c r="H33" s="5"/>
      <c r="I33" s="7">
        <v>251115.12100000001</v>
      </c>
      <c r="J33" s="5"/>
      <c r="K33" s="7">
        <v>254506.31</v>
      </c>
      <c r="L33" s="5"/>
      <c r="M33" s="7">
        <v>272320.72399999999</v>
      </c>
      <c r="N33" s="5"/>
      <c r="O33" s="7">
        <v>323009</v>
      </c>
      <c r="P33" s="5"/>
      <c r="Q33" s="7">
        <v>425628.79</v>
      </c>
      <c r="R33" s="5"/>
      <c r="S33" s="7">
        <v>497972.69699999999</v>
      </c>
      <c r="T33" s="21">
        <v>520329.57799999998</v>
      </c>
      <c r="U33" s="32">
        <f t="shared" ref="U33:U45" si="8">+T33/S33-1</f>
        <v>4.4895796766946106E-2</v>
      </c>
      <c r="V33" s="32">
        <f t="shared" ref="V33:V36" si="9">+(T33/K33)^(0.2)-1</f>
        <v>0.15376136474309576</v>
      </c>
      <c r="W33" s="5"/>
      <c r="X33" s="7">
        <v>259355.58199999999</v>
      </c>
      <c r="Y33" s="5"/>
      <c r="Z33" s="7">
        <v>257789.772</v>
      </c>
      <c r="AA33" s="5"/>
      <c r="AB33" s="7">
        <v>266458.125</v>
      </c>
      <c r="AC33" s="5"/>
      <c r="AD33" s="21">
        <v>272320.72399999999</v>
      </c>
      <c r="AE33" s="5"/>
      <c r="AF33" s="7">
        <v>282423.61100000003</v>
      </c>
      <c r="AG33" s="5"/>
      <c r="AH33" s="7">
        <v>289237.39666919998</v>
      </c>
      <c r="AI33" s="5"/>
      <c r="AJ33" s="7">
        <v>301660.01400000002</v>
      </c>
      <c r="AK33" s="5"/>
      <c r="AL33" s="21">
        <v>323009</v>
      </c>
      <c r="AM33" s="5"/>
      <c r="AN33" s="7">
        <v>353498.27100000001</v>
      </c>
      <c r="AO33" s="5"/>
      <c r="AP33" s="7">
        <v>370826.09499999997</v>
      </c>
      <c r="AQ33" s="5"/>
      <c r="AR33" s="7">
        <v>395765.55599999998</v>
      </c>
      <c r="AS33" s="5"/>
      <c r="AT33" s="21">
        <v>425628.79300000001</v>
      </c>
      <c r="AU33" s="5"/>
      <c r="AV33" s="7">
        <v>446699.85600000003</v>
      </c>
      <c r="AW33" s="5"/>
      <c r="AX33" s="7">
        <v>471136.70299999998</v>
      </c>
      <c r="AY33" s="5"/>
      <c r="AZ33" s="7">
        <v>479224.58199999999</v>
      </c>
      <c r="BA33" s="5"/>
      <c r="BB33" s="21">
        <v>497972.69699999999</v>
      </c>
      <c r="BC33" s="7">
        <v>504983.82400000002</v>
      </c>
      <c r="BD33" s="7">
        <v>503517.50300000003</v>
      </c>
      <c r="BE33" s="7">
        <v>519381.96282820217</v>
      </c>
      <c r="BF33" s="21">
        <v>520329.57799999998</v>
      </c>
      <c r="BG33" s="58">
        <v>549040.88600000006</v>
      </c>
      <c r="BH33" s="58">
        <v>565516.63</v>
      </c>
      <c r="BI33" s="58">
        <v>577849.598</v>
      </c>
      <c r="BJ33" s="21">
        <v>611434.23600000003</v>
      </c>
      <c r="BK33" s="58">
        <v>651141.9</v>
      </c>
      <c r="BL33" s="58">
        <v>663810.00399999996</v>
      </c>
      <c r="BM33" s="58">
        <v>670155.60199999996</v>
      </c>
      <c r="BN33" s="21">
        <v>673912.64199999999</v>
      </c>
      <c r="BO33" s="58">
        <v>683171.446</v>
      </c>
      <c r="BP33" s="32">
        <v>1.3738878636438967E-2</v>
      </c>
      <c r="BQ33" s="32">
        <v>4.9189809471637425E-2</v>
      </c>
      <c r="BR33" s="55"/>
      <c r="BS33" s="73"/>
      <c r="BT33" s="73"/>
      <c r="BU33" s="65"/>
      <c r="BV33" s="55"/>
    </row>
    <row r="34" spans="1:74" ht="20.25" customHeight="1" x14ac:dyDescent="0.3">
      <c r="A34" s="16" t="s">
        <v>66</v>
      </c>
      <c r="B34" s="5"/>
      <c r="C34" s="14">
        <v>0.18477988636274575</v>
      </c>
      <c r="D34" s="5"/>
      <c r="E34" s="14">
        <v>0.19738191950023104</v>
      </c>
      <c r="F34" s="5"/>
      <c r="G34" s="14">
        <v>0.20864312846238917</v>
      </c>
      <c r="H34" s="5"/>
      <c r="I34" s="14">
        <v>0.22201338484909477</v>
      </c>
      <c r="J34" s="5"/>
      <c r="K34" s="14">
        <v>0.18980223319413966</v>
      </c>
      <c r="L34" s="5"/>
      <c r="M34" s="14">
        <v>0.18798296452825236</v>
      </c>
      <c r="N34" s="5"/>
      <c r="O34" s="14">
        <v>0.17992997099152036</v>
      </c>
      <c r="P34" s="5"/>
      <c r="Q34" s="14">
        <v>0.16489999999999999</v>
      </c>
      <c r="R34" s="5"/>
      <c r="S34" s="14">
        <v>0.16689999999999999</v>
      </c>
      <c r="T34" s="25">
        <v>0.17229843312885817</v>
      </c>
      <c r="U34" s="32">
        <f t="shared" si="8"/>
        <v>3.2345315331684832E-2</v>
      </c>
      <c r="V34" s="32">
        <f t="shared" si="9"/>
        <v>-1.9164893304319142E-2</v>
      </c>
      <c r="W34" s="5"/>
      <c r="X34" s="14">
        <v>0.19654313050412772</v>
      </c>
      <c r="Y34" s="5"/>
      <c r="Z34" s="14">
        <v>0.19500000000000001</v>
      </c>
      <c r="AA34" s="5"/>
      <c r="AB34" s="14">
        <v>0.1845724877032742</v>
      </c>
      <c r="AC34" s="5"/>
      <c r="AD34" s="25">
        <v>0.18798296452825236</v>
      </c>
      <c r="AE34" s="5"/>
      <c r="AF34" s="14">
        <v>0.17557576657427554</v>
      </c>
      <c r="AG34" s="5"/>
      <c r="AH34" s="14">
        <v>0.17954118864993182</v>
      </c>
      <c r="AI34" s="5"/>
      <c r="AJ34" s="14">
        <v>0.18205595521851298</v>
      </c>
      <c r="AK34" s="5"/>
      <c r="AL34" s="25">
        <v>0.17992997099152036</v>
      </c>
      <c r="AM34" s="5"/>
      <c r="AN34" s="14">
        <v>0.1675316397799298</v>
      </c>
      <c r="AO34" s="5"/>
      <c r="AP34" s="14">
        <v>0.16869999999999999</v>
      </c>
      <c r="AQ34" s="5"/>
      <c r="AR34" s="14">
        <v>0.16807733768524313</v>
      </c>
      <c r="AS34" s="5"/>
      <c r="AT34" s="25">
        <v>0.16489999999999999</v>
      </c>
      <c r="AU34" s="5"/>
      <c r="AV34" s="14">
        <v>0.1661921086448705</v>
      </c>
      <c r="AW34" s="5"/>
      <c r="AX34" s="14">
        <v>0.16520000000000001</v>
      </c>
      <c r="AY34" s="5"/>
      <c r="AZ34" s="14">
        <v>0.16906556767574163</v>
      </c>
      <c r="BA34" s="5"/>
      <c r="BB34" s="25">
        <v>0.16955202666462654</v>
      </c>
      <c r="BC34" s="14">
        <v>0.1646316516467268</v>
      </c>
      <c r="BD34" s="14">
        <v>0.17242658593339902</v>
      </c>
      <c r="BE34" s="14">
        <v>0.16460790924362401</v>
      </c>
      <c r="BF34" s="25">
        <v>0.17229843312885817</v>
      </c>
      <c r="BG34" s="62">
        <v>0.16168671635139392</v>
      </c>
      <c r="BH34" s="62">
        <v>0.16439638211877164</v>
      </c>
      <c r="BI34" s="62">
        <v>0.16172117333548788</v>
      </c>
      <c r="BJ34" s="25">
        <v>0.15978544747370019</v>
      </c>
      <c r="BK34" s="62">
        <v>0.15833334331579646</v>
      </c>
      <c r="BL34" s="62">
        <v>0.15469982582546316</v>
      </c>
      <c r="BM34" s="62">
        <v>0.15867559964081296</v>
      </c>
      <c r="BN34" s="25">
        <v>0.1664646320731879</v>
      </c>
      <c r="BO34" s="62">
        <v>0.17253961313833951</v>
      </c>
      <c r="BP34" s="32">
        <v>3.6494124844974163E-2</v>
      </c>
      <c r="BQ34" s="32">
        <v>8.9723803748706255E-2</v>
      </c>
      <c r="BR34" s="55"/>
      <c r="BS34" s="73"/>
      <c r="BT34" s="73"/>
      <c r="BU34" s="65"/>
      <c r="BV34" s="55"/>
    </row>
    <row r="35" spans="1:74" ht="20.25" customHeight="1" x14ac:dyDescent="0.3">
      <c r="A35" s="16" t="s">
        <v>67</v>
      </c>
      <c r="B35" s="5"/>
      <c r="C35" s="14">
        <v>0.18477988636274575</v>
      </c>
      <c r="D35" s="5"/>
      <c r="E35" s="14">
        <v>0.19738191950023104</v>
      </c>
      <c r="F35" s="5"/>
      <c r="G35" s="14">
        <v>0.20864312846238917</v>
      </c>
      <c r="H35" s="5"/>
      <c r="I35" s="14">
        <v>0.22201338484909477</v>
      </c>
      <c r="J35" s="5"/>
      <c r="K35" s="14">
        <v>0.18980223319413966</v>
      </c>
      <c r="L35" s="5"/>
      <c r="M35" s="14">
        <v>0.18798296452825236</v>
      </c>
      <c r="N35" s="5"/>
      <c r="O35" s="14">
        <v>0.17992997099152036</v>
      </c>
      <c r="P35" s="5"/>
      <c r="Q35" s="14">
        <v>0.16489999999999999</v>
      </c>
      <c r="R35" s="5"/>
      <c r="S35" s="14">
        <v>0.20269999999999999</v>
      </c>
      <c r="T35" s="25">
        <v>0.20400910401445602</v>
      </c>
      <c r="U35" s="32">
        <f t="shared" si="8"/>
        <v>6.4583325824174587E-3</v>
      </c>
      <c r="V35" s="32">
        <f t="shared" si="9"/>
        <v>1.4541101637583598E-2</v>
      </c>
      <c r="W35" s="5"/>
      <c r="X35" s="14">
        <v>0.19654313050412772</v>
      </c>
      <c r="Y35" s="5"/>
      <c r="Z35" s="14">
        <v>0.19500000000000001</v>
      </c>
      <c r="AA35" s="5"/>
      <c r="AB35" s="14">
        <v>0.1845724877032742</v>
      </c>
      <c r="AC35" s="5"/>
      <c r="AD35" s="25">
        <v>0.18798296452825236</v>
      </c>
      <c r="AE35" s="5"/>
      <c r="AF35" s="14">
        <v>0.17557576657427554</v>
      </c>
      <c r="AG35" s="5"/>
      <c r="AH35" s="14">
        <v>0.17954118864993182</v>
      </c>
      <c r="AI35" s="5"/>
      <c r="AJ35" s="14">
        <v>0.18205595521851298</v>
      </c>
      <c r="AK35" s="5"/>
      <c r="AL35" s="25">
        <v>0.17992997099152036</v>
      </c>
      <c r="AM35" s="5"/>
      <c r="AN35" s="14">
        <v>0.1675316397799298</v>
      </c>
      <c r="AO35" s="5"/>
      <c r="AP35" s="14">
        <v>0.16869999999999999</v>
      </c>
      <c r="AQ35" s="5"/>
      <c r="AR35" s="14">
        <v>0.16807733768524313</v>
      </c>
      <c r="AS35" s="5"/>
      <c r="AT35" s="25">
        <v>0.16489999999999999</v>
      </c>
      <c r="AU35" s="5"/>
      <c r="AV35" s="14">
        <v>0.18074326623467726</v>
      </c>
      <c r="AW35" s="5"/>
      <c r="AX35" s="14">
        <v>0.17899999999999999</v>
      </c>
      <c r="AY35" s="5"/>
      <c r="AZ35" s="14">
        <v>0.18262914568101182</v>
      </c>
      <c r="BA35" s="5"/>
      <c r="BB35" s="25">
        <v>0.20268637338564768</v>
      </c>
      <c r="BC35" s="14">
        <v>0.19730596558673136</v>
      </c>
      <c r="BD35" s="14">
        <v>0.20519605253921033</v>
      </c>
      <c r="BE35" s="14">
        <v>0.19637643641802216</v>
      </c>
      <c r="BF35" s="25">
        <v>0.20400910401445602</v>
      </c>
      <c r="BG35" s="62">
        <v>0.19173912304957194</v>
      </c>
      <c r="BH35" s="62">
        <v>0.20020434765994416</v>
      </c>
      <c r="BI35" s="62">
        <v>0.19676489417580248</v>
      </c>
      <c r="BJ35" s="25">
        <v>0.19290429952306432</v>
      </c>
      <c r="BK35" s="62">
        <v>0.19807122533506138</v>
      </c>
      <c r="BL35" s="62">
        <v>0.19367935286495019</v>
      </c>
      <c r="BM35" s="62">
        <v>0.19728603566907138</v>
      </c>
      <c r="BN35" s="25">
        <v>0.20485981623713181</v>
      </c>
      <c r="BO35" s="62">
        <v>0.21617800021460498</v>
      </c>
      <c r="BP35" s="32">
        <v>5.5248433711236E-2</v>
      </c>
      <c r="BQ35" s="32">
        <v>9.1415473645471756E-2</v>
      </c>
      <c r="BR35" s="55"/>
      <c r="BS35" s="73"/>
      <c r="BT35" s="73"/>
      <c r="BU35" s="65"/>
      <c r="BV35" s="55"/>
    </row>
    <row r="36" spans="1:74" ht="20.25" customHeight="1" x14ac:dyDescent="0.3">
      <c r="A36" s="16" t="s">
        <v>68</v>
      </c>
      <c r="B36" s="5"/>
      <c r="C36" s="14">
        <v>0.19592061203565583</v>
      </c>
      <c r="D36" s="5"/>
      <c r="E36" s="14">
        <v>0.20829705210218125</v>
      </c>
      <c r="F36" s="5"/>
      <c r="G36" s="14">
        <v>0.2197793056577993</v>
      </c>
      <c r="H36" s="5"/>
      <c r="I36" s="14">
        <v>0.23294900668287513</v>
      </c>
      <c r="J36" s="5"/>
      <c r="K36" s="14">
        <v>0.20072087800102087</v>
      </c>
      <c r="L36" s="5"/>
      <c r="M36" s="14">
        <v>0.19873774645223108</v>
      </c>
      <c r="N36" s="5"/>
      <c r="O36" s="14">
        <v>0.19078106182799859</v>
      </c>
      <c r="P36" s="5"/>
      <c r="Q36" s="14">
        <v>0.1762</v>
      </c>
      <c r="R36" s="5"/>
      <c r="S36" s="14">
        <v>0.21410000000000001</v>
      </c>
      <c r="T36" s="25">
        <v>0.21524609542761761</v>
      </c>
      <c r="U36" s="32">
        <f t="shared" si="8"/>
        <v>5.3530846689284761E-3</v>
      </c>
      <c r="V36" s="32">
        <f t="shared" si="9"/>
        <v>1.4071428935876318E-2</v>
      </c>
      <c r="W36" s="5"/>
      <c r="X36" s="14">
        <v>0.20744219802448671</v>
      </c>
      <c r="Y36" s="5"/>
      <c r="Z36" s="14">
        <v>0.20542721919937149</v>
      </c>
      <c r="AA36" s="5"/>
      <c r="AB36" s="14">
        <v>0.19538769553377289</v>
      </c>
      <c r="AC36" s="5"/>
      <c r="AD36" s="25">
        <v>0.19873774645223108</v>
      </c>
      <c r="AE36" s="5"/>
      <c r="AF36" s="14">
        <v>0.18630171823700675</v>
      </c>
      <c r="AG36" s="5"/>
      <c r="AH36" s="14">
        <v>0.19033759680275256</v>
      </c>
      <c r="AI36" s="5"/>
      <c r="AJ36" s="14">
        <v>0.19293202048316552</v>
      </c>
      <c r="AK36" s="5"/>
      <c r="AL36" s="25">
        <v>0.19078106182799859</v>
      </c>
      <c r="AM36" s="5"/>
      <c r="AN36" s="14">
        <v>0.17850397350316885</v>
      </c>
      <c r="AO36" s="5"/>
      <c r="AP36" s="14">
        <v>0.1799</v>
      </c>
      <c r="AQ36" s="5"/>
      <c r="AR36" s="14">
        <v>0.17941020870446847</v>
      </c>
      <c r="AS36" s="5"/>
      <c r="AT36" s="25">
        <v>0.1762</v>
      </c>
      <c r="AU36" s="5"/>
      <c r="AV36" s="14">
        <v>0.19210722333431871</v>
      </c>
      <c r="AW36" s="5"/>
      <c r="AX36" s="14">
        <v>0.19040000000000001</v>
      </c>
      <c r="AY36" s="5"/>
      <c r="AZ36" s="14">
        <v>0.19411478562257894</v>
      </c>
      <c r="BA36" s="5"/>
      <c r="BB36" s="25">
        <v>0.21408376130308204</v>
      </c>
      <c r="BC36" s="14">
        <v>0.2086629372904428</v>
      </c>
      <c r="BD36" s="14">
        <v>0.21656040227066348</v>
      </c>
      <c r="BE36" s="14">
        <v>0.20767929583373904</v>
      </c>
      <c r="BF36" s="25">
        <v>0.21524609542761761</v>
      </c>
      <c r="BG36" s="62">
        <v>0.20202182902640878</v>
      </c>
      <c r="BH36" s="62">
        <v>0.21045973484457919</v>
      </c>
      <c r="BI36" s="62">
        <v>0.2070620839992347</v>
      </c>
      <c r="BJ36" s="25">
        <v>0.20212224589923028</v>
      </c>
      <c r="BK36" s="62">
        <v>0.20635665589942837</v>
      </c>
      <c r="BL36" s="62">
        <v>0.20161305221908044</v>
      </c>
      <c r="BM36" s="62">
        <v>0.21111237386925552</v>
      </c>
      <c r="BN36" s="25">
        <v>0.21854205103337415</v>
      </c>
      <c r="BO36" s="62">
        <v>0.22967553301400714</v>
      </c>
      <c r="BP36" s="32">
        <v>5.0944346536460294E-2</v>
      </c>
      <c r="BQ36" s="32">
        <v>0.11300278642790018</v>
      </c>
      <c r="BR36" s="55"/>
      <c r="BS36" s="73"/>
      <c r="BT36" s="73"/>
      <c r="BU36" s="65"/>
      <c r="BV36" s="55"/>
    </row>
    <row r="37" spans="1:74" ht="9.75" customHeight="1" x14ac:dyDescent="0.3">
      <c r="A37" s="16"/>
      <c r="B37" s="5"/>
      <c r="C37" s="5"/>
      <c r="D37" s="5"/>
      <c r="E37" s="5"/>
      <c r="F37" s="5"/>
      <c r="G37" s="5"/>
      <c r="H37" s="5"/>
      <c r="I37" s="5"/>
      <c r="J37" s="5"/>
      <c r="K37" s="5"/>
      <c r="L37" s="5"/>
      <c r="M37" s="5"/>
      <c r="N37" s="5"/>
      <c r="O37" s="5"/>
      <c r="P37" s="5"/>
      <c r="Q37" s="5"/>
      <c r="R37" s="5"/>
      <c r="S37" s="5"/>
      <c r="T37" s="22"/>
      <c r="U37" s="32"/>
      <c r="V37" s="32"/>
      <c r="W37" s="5"/>
      <c r="X37" s="5"/>
      <c r="Y37" s="5"/>
      <c r="Z37" s="5"/>
      <c r="AA37" s="5"/>
      <c r="AB37" s="5"/>
      <c r="AC37" s="5"/>
      <c r="AD37" s="22"/>
      <c r="AE37" s="5"/>
      <c r="AF37" s="5"/>
      <c r="AG37" s="5"/>
      <c r="AH37" s="5"/>
      <c r="AI37" s="5"/>
      <c r="AJ37" s="5"/>
      <c r="AK37" s="5"/>
      <c r="AL37" s="22"/>
      <c r="AM37" s="5"/>
      <c r="AN37" s="5"/>
      <c r="AO37" s="5"/>
      <c r="AP37" s="5"/>
      <c r="AQ37" s="5"/>
      <c r="AR37" s="5"/>
      <c r="AS37" s="5"/>
      <c r="AT37" s="22"/>
      <c r="AU37" s="5"/>
      <c r="AV37" s="5"/>
      <c r="AW37" s="5"/>
      <c r="AY37" s="5"/>
      <c r="AZ37" s="5"/>
      <c r="BA37" s="5"/>
      <c r="BB37" s="22"/>
      <c r="BC37" s="5"/>
      <c r="BD37" s="5"/>
      <c r="BE37" s="5"/>
      <c r="BF37" s="22"/>
      <c r="BG37" s="56"/>
      <c r="BH37" s="56"/>
      <c r="BI37" s="56"/>
      <c r="BJ37" s="22"/>
      <c r="BK37" s="56"/>
      <c r="BL37" s="56"/>
      <c r="BM37" s="56"/>
      <c r="BN37" s="22"/>
      <c r="BO37" s="56"/>
      <c r="BP37" s="32"/>
      <c r="BQ37" s="32"/>
      <c r="BR37" s="55"/>
      <c r="BS37" s="73"/>
      <c r="BT37" s="73"/>
      <c r="BU37" s="65"/>
      <c r="BV37" s="55"/>
    </row>
    <row r="38" spans="1:74" ht="20.25" customHeight="1" x14ac:dyDescent="0.3">
      <c r="A38" s="16" t="s">
        <v>69</v>
      </c>
      <c r="B38" s="5"/>
      <c r="C38" s="14">
        <v>0</v>
      </c>
      <c r="D38" s="5"/>
      <c r="E38" s="14">
        <v>2.1</v>
      </c>
      <c r="F38" s="5"/>
      <c r="G38" s="14">
        <v>2.3297851290322944</v>
      </c>
      <c r="H38" s="5"/>
      <c r="I38" s="14">
        <v>1.9851216294127179</v>
      </c>
      <c r="J38" s="5"/>
      <c r="K38" s="14">
        <v>1.9646591548999219</v>
      </c>
      <c r="L38" s="5"/>
      <c r="M38" s="14">
        <v>1.7497641631059992</v>
      </c>
      <c r="N38" s="5"/>
      <c r="O38" s="14">
        <v>1.5531986233562809</v>
      </c>
      <c r="P38" s="5"/>
      <c r="Q38" s="14">
        <v>1.2097</v>
      </c>
      <c r="R38" s="5"/>
      <c r="S38" s="14">
        <v>1.2577</v>
      </c>
      <c r="T38" s="25">
        <v>1.4301721443651838</v>
      </c>
      <c r="U38" s="32">
        <f t="shared" si="8"/>
        <v>0.1371329763577831</v>
      </c>
      <c r="V38" s="32">
        <f t="shared" ref="V38:V40" si="10">+(T38/K38)^(0.2)-1</f>
        <v>-6.1530376825695288E-2</v>
      </c>
      <c r="W38" s="5"/>
      <c r="X38" s="14">
        <v>1.8272464494920653</v>
      </c>
      <c r="Y38" s="5"/>
      <c r="Z38" s="14">
        <v>1.7166101582593702</v>
      </c>
      <c r="AA38" s="5"/>
      <c r="AB38" s="14">
        <v>1.7477459333214382</v>
      </c>
      <c r="AC38" s="5"/>
      <c r="AD38" s="25">
        <v>1.7497641631059992</v>
      </c>
      <c r="AE38" s="5"/>
      <c r="AF38" s="14">
        <v>1.7666101034330817</v>
      </c>
      <c r="AG38" s="5"/>
      <c r="AH38" s="14">
        <v>1.6442402428085836</v>
      </c>
      <c r="AI38" s="5"/>
      <c r="AJ38" s="14">
        <v>1.503058694619356</v>
      </c>
      <c r="AK38" s="5"/>
      <c r="AL38" s="25">
        <v>1.5531986233562809</v>
      </c>
      <c r="AM38" s="5"/>
      <c r="AN38" s="14">
        <v>1.4150984829233817</v>
      </c>
      <c r="AO38" s="5"/>
      <c r="AP38" s="14">
        <v>1.2618</v>
      </c>
      <c r="AQ38" s="5"/>
      <c r="AR38" s="14">
        <v>1.2503296200243781</v>
      </c>
      <c r="AS38" s="5"/>
      <c r="AT38" s="25">
        <v>1.2097</v>
      </c>
      <c r="AU38" s="5"/>
      <c r="AV38" s="14">
        <v>1.2415372850362745</v>
      </c>
      <c r="AW38" s="5"/>
      <c r="AX38" s="14">
        <v>1.2101</v>
      </c>
      <c r="AY38" s="5"/>
      <c r="AZ38" s="14">
        <v>1.2119232024486171</v>
      </c>
      <c r="BA38" s="5"/>
      <c r="BB38" s="25">
        <v>1.2577016503043039</v>
      </c>
      <c r="BC38" s="14">
        <v>1.3543557709743144</v>
      </c>
      <c r="BD38" s="14">
        <v>1.4280934493457378</v>
      </c>
      <c r="BE38" s="14">
        <v>1.4470817455956757</v>
      </c>
      <c r="BF38" s="25">
        <v>1.1653696710608665</v>
      </c>
      <c r="BG38" s="62">
        <v>1.3413482768562099</v>
      </c>
      <c r="BH38" s="62">
        <v>1.4615074657544267</v>
      </c>
      <c r="BI38" s="62">
        <v>1.3717001588206095</v>
      </c>
      <c r="BJ38" s="25">
        <v>1.2009476542296538</v>
      </c>
      <c r="BK38" s="62">
        <v>1.4863146553114031</v>
      </c>
      <c r="BL38" s="62">
        <v>1.5294568969450162</v>
      </c>
      <c r="BM38" s="62">
        <v>1.5435702917971414</v>
      </c>
      <c r="BN38" s="25">
        <v>1.6874429379729934</v>
      </c>
      <c r="BO38" s="62">
        <v>1.6226188390538077</v>
      </c>
      <c r="BP38" s="32">
        <v>-3.8415579845949899E-2</v>
      </c>
      <c r="BQ38" s="32">
        <v>9.1706142609383701E-2</v>
      </c>
      <c r="BR38" s="55"/>
      <c r="BS38" s="73"/>
      <c r="BT38" s="73"/>
      <c r="BU38" s="65"/>
      <c r="BV38" s="55"/>
    </row>
    <row r="39" spans="1:74" ht="20.25" customHeight="1" x14ac:dyDescent="0.3">
      <c r="A39" s="16" t="s">
        <v>70</v>
      </c>
      <c r="B39" s="5"/>
      <c r="C39" s="12">
        <v>0</v>
      </c>
      <c r="D39" s="5"/>
      <c r="E39" s="12">
        <v>0.14275801261743803</v>
      </c>
      <c r="F39" s="5"/>
      <c r="G39" s="12">
        <v>0.14769210466603913</v>
      </c>
      <c r="H39" s="5"/>
      <c r="I39" s="12">
        <v>0.1574019232131639</v>
      </c>
      <c r="J39" s="5"/>
      <c r="K39" s="12">
        <v>0.12790306995200237</v>
      </c>
      <c r="L39" s="5"/>
      <c r="M39" s="12">
        <v>0.12852746250471372</v>
      </c>
      <c r="N39" s="5"/>
      <c r="O39" s="12">
        <v>0.12</v>
      </c>
      <c r="P39" s="5"/>
      <c r="Q39" s="12">
        <v>0.11</v>
      </c>
      <c r="R39" s="5"/>
      <c r="S39" s="12">
        <v>0.11600000000000001</v>
      </c>
      <c r="T39" s="24">
        <v>0.12540000000000001</v>
      </c>
      <c r="U39" s="32">
        <f t="shared" si="8"/>
        <v>8.1034482758620685E-2</v>
      </c>
      <c r="V39" s="32">
        <f t="shared" si="10"/>
        <v>-3.9450144740688087E-3</v>
      </c>
      <c r="W39" s="5"/>
      <c r="X39" s="12">
        <v>0.13487901999787802</v>
      </c>
      <c r="Y39" s="5"/>
      <c r="Z39" s="12">
        <v>0.13081377956608575</v>
      </c>
      <c r="AA39" s="5"/>
      <c r="AB39" s="12">
        <v>0.12884794158235641</v>
      </c>
      <c r="AC39" s="5"/>
      <c r="AD39" s="24">
        <v>0.12852746250471372</v>
      </c>
      <c r="AE39" s="5"/>
      <c r="AF39" s="12">
        <v>0.12223097108487309</v>
      </c>
      <c r="AG39" s="5"/>
      <c r="AH39" s="12">
        <v>0.12057572215295861</v>
      </c>
      <c r="AI39" s="5"/>
      <c r="AJ39" s="12">
        <v>0.1236</v>
      </c>
      <c r="AK39" s="5"/>
      <c r="AL39" s="24">
        <v>0.12</v>
      </c>
      <c r="AM39" s="5"/>
      <c r="AN39" s="12">
        <v>0.112</v>
      </c>
      <c r="AO39" s="5"/>
      <c r="AP39" s="12">
        <v>0.113</v>
      </c>
      <c r="AQ39" s="5"/>
      <c r="AR39" s="12">
        <v>0.11210000000000001</v>
      </c>
      <c r="AS39" s="5"/>
      <c r="AT39" s="24">
        <v>0.11</v>
      </c>
      <c r="AU39" s="5"/>
      <c r="AV39" s="12">
        <v>0.1202</v>
      </c>
      <c r="AW39" s="5"/>
      <c r="AX39" s="14">
        <v>0.1159</v>
      </c>
      <c r="AY39" s="5"/>
      <c r="AZ39" s="12">
        <v>0.1149</v>
      </c>
      <c r="BA39" s="5"/>
      <c r="BB39" s="24">
        <v>0.12740000000000001</v>
      </c>
      <c r="BC39" s="12">
        <v>0.1227</v>
      </c>
      <c r="BD39" s="12">
        <v>0.1255</v>
      </c>
      <c r="BE39" s="12">
        <v>0.1211</v>
      </c>
      <c r="BF39" s="24">
        <v>0.12540000000000001</v>
      </c>
      <c r="BG39" s="63">
        <v>0.11990000000000001</v>
      </c>
      <c r="BH39" s="63">
        <v>0.1239</v>
      </c>
      <c r="BI39" s="63">
        <v>0.1191</v>
      </c>
      <c r="BJ39" s="24">
        <v>0.1143</v>
      </c>
      <c r="BK39" s="63">
        <v>0.1192</v>
      </c>
      <c r="BL39" s="63">
        <v>0.11700000000000001</v>
      </c>
      <c r="BM39" s="63">
        <v>0.1179</v>
      </c>
      <c r="BN39" s="24">
        <v>0.12330000000000001</v>
      </c>
      <c r="BO39" s="63">
        <v>0.13100000000000001</v>
      </c>
      <c r="BP39" s="32">
        <v>6.2449310624492993E-2</v>
      </c>
      <c r="BQ39" s="32">
        <v>9.8993288590603967E-2</v>
      </c>
      <c r="BR39" s="55"/>
      <c r="BS39" s="73"/>
      <c r="BT39" s="73"/>
      <c r="BU39" s="65"/>
      <c r="BV39" s="55"/>
    </row>
    <row r="40" spans="1:74" ht="20.25" customHeight="1" x14ac:dyDescent="0.3">
      <c r="A40" s="16" t="s">
        <v>71</v>
      </c>
      <c r="B40" s="5"/>
      <c r="C40" s="14">
        <v>0.80421092953325102</v>
      </c>
      <c r="D40" s="5"/>
      <c r="E40" s="14">
        <v>0.81536160884182718</v>
      </c>
      <c r="F40" s="5"/>
      <c r="G40" s="14">
        <v>0.82538440733151841</v>
      </c>
      <c r="H40" s="5"/>
      <c r="I40" s="14">
        <v>0.85526482628893818</v>
      </c>
      <c r="J40" s="5"/>
      <c r="K40" s="14">
        <v>0.80800000000000005</v>
      </c>
      <c r="L40" s="5"/>
      <c r="M40" s="14">
        <v>0.79922583581292594</v>
      </c>
      <c r="N40" s="5"/>
      <c r="O40" s="14">
        <v>0.78749999999999998</v>
      </c>
      <c r="P40" s="5"/>
      <c r="Q40" s="14">
        <v>0.82269999999999999</v>
      </c>
      <c r="R40" s="5"/>
      <c r="S40" s="14">
        <v>0.8593393344858562</v>
      </c>
      <c r="T40" s="25">
        <v>0.82899999999999996</v>
      </c>
      <c r="U40" s="32">
        <f t="shared" si="8"/>
        <v>-3.5305418090757268E-2</v>
      </c>
      <c r="V40" s="32">
        <f t="shared" si="10"/>
        <v>5.1448086324648035E-3</v>
      </c>
      <c r="W40" s="5"/>
      <c r="X40" s="14">
        <v>0.81679999999999997</v>
      </c>
      <c r="Y40" s="5"/>
      <c r="Z40" s="14">
        <v>0.79</v>
      </c>
      <c r="AA40" s="5"/>
      <c r="AB40" s="14">
        <v>0.81399999999999995</v>
      </c>
      <c r="AC40" s="5"/>
      <c r="AD40" s="25">
        <v>0.79922583581292594</v>
      </c>
      <c r="AE40" s="5"/>
      <c r="AF40" s="14">
        <v>0.82099999999999995</v>
      </c>
      <c r="AG40" s="5"/>
      <c r="AH40" s="14">
        <v>0.78800000000000003</v>
      </c>
      <c r="AI40" s="5"/>
      <c r="AJ40" s="14">
        <v>0.79930000000000001</v>
      </c>
      <c r="AK40" s="5"/>
      <c r="AL40" s="25">
        <v>0.78749999999999998</v>
      </c>
      <c r="AM40" s="5"/>
      <c r="AN40" s="14">
        <v>0.80640000000000001</v>
      </c>
      <c r="AO40" s="5"/>
      <c r="AP40" s="14">
        <v>0.83179999999999998</v>
      </c>
      <c r="AQ40" s="5"/>
      <c r="AR40" s="14">
        <v>0.82665968413543822</v>
      </c>
      <c r="AS40" s="5"/>
      <c r="AT40" s="25">
        <v>0.82269999999999999</v>
      </c>
      <c r="AU40" s="5"/>
      <c r="AV40" s="14">
        <v>0.87890000000000001</v>
      </c>
      <c r="AW40" s="5"/>
      <c r="AX40" s="12">
        <v>0.83826667738994809</v>
      </c>
      <c r="AY40" s="5"/>
      <c r="AZ40" s="14">
        <v>0.88448542438400002</v>
      </c>
      <c r="BA40" s="5"/>
      <c r="BB40" s="25">
        <v>0.85929999999999995</v>
      </c>
      <c r="BC40" s="14">
        <v>0.87749999999999995</v>
      </c>
      <c r="BD40" s="14">
        <v>0.81899999999999995</v>
      </c>
      <c r="BE40" s="14">
        <v>0.81</v>
      </c>
      <c r="BF40" s="25">
        <v>0.82899999999999996</v>
      </c>
      <c r="BG40" s="62">
        <v>0.78700000000000003</v>
      </c>
      <c r="BH40" s="62">
        <v>0.79681935022567729</v>
      </c>
      <c r="BI40" s="62">
        <v>0.78280000000000005</v>
      </c>
      <c r="BJ40" s="25">
        <v>0.85529999999999995</v>
      </c>
      <c r="BK40" s="62">
        <v>0.84889999999999999</v>
      </c>
      <c r="BL40" s="62">
        <v>0.82520000000000004</v>
      </c>
      <c r="BM40" s="62">
        <v>0.81210000000000004</v>
      </c>
      <c r="BN40" s="25">
        <v>0.82809999999999995</v>
      </c>
      <c r="BO40" s="62">
        <v>0.82589999999999997</v>
      </c>
      <c r="BP40" s="32">
        <v>-2.656683975365226E-3</v>
      </c>
      <c r="BQ40" s="32">
        <v>-2.7093886205677986E-2</v>
      </c>
      <c r="BR40" s="55"/>
      <c r="BS40" s="73"/>
      <c r="BT40" s="73"/>
      <c r="BU40" s="65"/>
      <c r="BV40" s="55"/>
    </row>
    <row r="41" spans="1:74" ht="9.75" customHeight="1" x14ac:dyDescent="0.3">
      <c r="A41" s="16"/>
      <c r="B41" s="5"/>
      <c r="C41" s="5"/>
      <c r="D41" s="5"/>
      <c r="E41" s="5"/>
      <c r="F41" s="5"/>
      <c r="G41" s="5"/>
      <c r="H41" s="5"/>
      <c r="I41" s="5"/>
      <c r="J41" s="5"/>
      <c r="K41" s="5"/>
      <c r="L41" s="5"/>
      <c r="M41" s="5"/>
      <c r="N41" s="5"/>
      <c r="O41" s="5"/>
      <c r="P41" s="5"/>
      <c r="Q41" s="5"/>
      <c r="R41" s="5"/>
      <c r="S41" s="5"/>
      <c r="T41" s="22"/>
      <c r="U41" s="32"/>
      <c r="V41" s="5"/>
      <c r="W41" s="5"/>
      <c r="X41" s="5"/>
      <c r="Y41" s="5"/>
      <c r="Z41" s="5"/>
      <c r="AA41" s="5"/>
      <c r="AB41" s="5"/>
      <c r="AC41" s="5"/>
      <c r="AD41" s="22"/>
      <c r="AE41" s="5"/>
      <c r="AF41" s="5"/>
      <c r="AG41" s="5"/>
      <c r="AH41" s="5"/>
      <c r="AI41" s="5"/>
      <c r="AJ41" s="5"/>
      <c r="AK41" s="5"/>
      <c r="AL41" s="22"/>
      <c r="AM41" s="5"/>
      <c r="AN41" s="5"/>
      <c r="AO41" s="5"/>
      <c r="AP41" s="5"/>
      <c r="AQ41" s="5"/>
      <c r="AR41" s="5"/>
      <c r="AS41" s="5"/>
      <c r="AT41" s="22"/>
      <c r="AU41" s="5"/>
      <c r="AV41" s="5"/>
      <c r="AW41" s="5"/>
      <c r="AY41" s="5"/>
      <c r="AZ41" s="5"/>
      <c r="BA41" s="5"/>
      <c r="BB41" s="22"/>
      <c r="BC41" s="5"/>
      <c r="BD41" s="5"/>
      <c r="BE41" s="5"/>
      <c r="BF41" s="22"/>
      <c r="BG41" s="56"/>
      <c r="BH41" s="56"/>
      <c r="BI41" s="56"/>
      <c r="BJ41" s="22"/>
      <c r="BK41" s="56"/>
      <c r="BL41" s="56"/>
      <c r="BM41" s="56"/>
      <c r="BN41" s="22"/>
      <c r="BO41" s="56"/>
      <c r="BP41" s="5"/>
      <c r="BQ41" s="5"/>
      <c r="BR41" s="55"/>
      <c r="BS41" s="73"/>
      <c r="BT41" s="73"/>
      <c r="BU41" s="65"/>
      <c r="BV41" s="55"/>
    </row>
    <row r="42" spans="1:74" ht="20.25" customHeight="1" x14ac:dyDescent="0.3">
      <c r="A42" s="16" t="s">
        <v>72</v>
      </c>
      <c r="B42" s="5"/>
      <c r="C42" s="7">
        <v>2655.7290000000003</v>
      </c>
      <c r="D42" s="5"/>
      <c r="E42" s="7">
        <v>3266.9110000000001</v>
      </c>
      <c r="F42" s="5"/>
      <c r="G42" s="7">
        <v>2867.6010000000001</v>
      </c>
      <c r="H42" s="5"/>
      <c r="I42" s="7">
        <v>1770.1790000000001</v>
      </c>
      <c r="J42" s="5"/>
      <c r="K42" s="7">
        <v>2290.3122024300001</v>
      </c>
      <c r="L42" s="5"/>
      <c r="M42" s="7">
        <v>2316.7930000000001</v>
      </c>
      <c r="N42" s="5"/>
      <c r="O42" s="7">
        <v>2445.114</v>
      </c>
      <c r="P42" s="5"/>
      <c r="Q42" s="7">
        <v>3010.1</v>
      </c>
      <c r="R42" s="5"/>
      <c r="S42" s="7">
        <v>3084.7170000000001</v>
      </c>
      <c r="T42" s="21">
        <v>4297.9393118545304</v>
      </c>
      <c r="U42" s="32">
        <f t="shared" si="8"/>
        <v>0.3933010100617107</v>
      </c>
      <c r="V42" s="32">
        <f t="shared" ref="V42:V45" si="11">+(T42/K42)^(0.2)-1</f>
        <v>0.13415684537968198</v>
      </c>
      <c r="W42" s="5"/>
      <c r="X42" s="7">
        <v>2290.7175095351317</v>
      </c>
      <c r="Y42" s="5"/>
      <c r="Z42" s="7">
        <v>2099.9098302487841</v>
      </c>
      <c r="AA42" s="5"/>
      <c r="AB42" s="7">
        <v>2371.4200305923373</v>
      </c>
      <c r="AC42" s="5"/>
      <c r="AD42" s="21">
        <v>2316.7930000000001</v>
      </c>
      <c r="AE42" s="5"/>
      <c r="AF42" s="7">
        <v>2884</v>
      </c>
      <c r="AG42" s="5"/>
      <c r="AH42" s="7">
        <v>2889.942</v>
      </c>
      <c r="AI42" s="5"/>
      <c r="AJ42" s="7">
        <v>2459.8090000000002</v>
      </c>
      <c r="AK42" s="5"/>
      <c r="AL42" s="21">
        <v>2445.114</v>
      </c>
      <c r="AM42" s="5"/>
      <c r="AN42" s="7">
        <v>2556.3940000000002</v>
      </c>
      <c r="AO42" s="5"/>
      <c r="AP42" s="7">
        <v>2663.23</v>
      </c>
      <c r="AQ42" s="5"/>
      <c r="AR42" s="7">
        <v>2889.6379999999999</v>
      </c>
      <c r="AS42" s="5"/>
      <c r="AT42" s="21">
        <v>3010.1</v>
      </c>
      <c r="AU42" s="5"/>
      <c r="AV42" s="7">
        <v>3060.9380000000001</v>
      </c>
      <c r="AW42" s="5"/>
      <c r="AX42" s="7">
        <v>3024.8150000000001</v>
      </c>
      <c r="AY42" s="5"/>
      <c r="AZ42" s="7">
        <v>3619.6529999999998</v>
      </c>
      <c r="BA42" s="5"/>
      <c r="BB42" s="21">
        <v>3585.9349999999999</v>
      </c>
      <c r="BC42" s="7">
        <v>4008.6101812288703</v>
      </c>
      <c r="BD42" s="7">
        <v>4074.8541759935169</v>
      </c>
      <c r="BE42" s="7">
        <v>3589.6190000000001</v>
      </c>
      <c r="BF42" s="21">
        <v>4297.9393118545304</v>
      </c>
      <c r="BG42" s="58">
        <v>4729.8630000000003</v>
      </c>
      <c r="BH42" s="58">
        <v>4925.3549999999996</v>
      </c>
      <c r="BI42" s="58">
        <v>5211.1629999999996</v>
      </c>
      <c r="BJ42" s="21">
        <v>5334.4350000000004</v>
      </c>
      <c r="BK42" s="58">
        <v>5405.1890000000003</v>
      </c>
      <c r="BL42" s="58">
        <v>5549.3519999999999</v>
      </c>
      <c r="BM42" s="58">
        <v>5809.5240000000003</v>
      </c>
      <c r="BN42" s="21">
        <v>5694.22</v>
      </c>
      <c r="BO42" s="58">
        <v>5895.4589999999998</v>
      </c>
      <c r="BP42" s="32">
        <v>3.5340924656932726E-2</v>
      </c>
      <c r="BQ42" s="32">
        <v>9.0703581317878035E-2</v>
      </c>
      <c r="BR42" s="55"/>
      <c r="BS42" s="73"/>
      <c r="BT42" s="73"/>
      <c r="BU42" s="65"/>
      <c r="BV42" s="55"/>
    </row>
    <row r="43" spans="1:74" ht="20.25" customHeight="1" x14ac:dyDescent="0.3">
      <c r="A43" s="16" t="s">
        <v>73</v>
      </c>
      <c r="B43" s="5"/>
      <c r="C43" s="7">
        <v>5194.326</v>
      </c>
      <c r="D43" s="5"/>
      <c r="E43" s="7">
        <v>5773.3990000000003</v>
      </c>
      <c r="F43" s="5"/>
      <c r="G43" s="7">
        <v>6632.701</v>
      </c>
      <c r="H43" s="5"/>
      <c r="I43" s="7">
        <v>5555.21</v>
      </c>
      <c r="J43" s="5"/>
      <c r="K43" s="7">
        <v>7832.4713921346001</v>
      </c>
      <c r="L43" s="5"/>
      <c r="M43" s="7">
        <v>7019.5960000000005</v>
      </c>
      <c r="N43" s="5"/>
      <c r="O43" s="7">
        <v>7471.3559999999998</v>
      </c>
      <c r="P43" s="5"/>
      <c r="Q43" s="7">
        <v>9198.1540000000005</v>
      </c>
      <c r="R43" s="5"/>
      <c r="S43" s="7">
        <v>8027.6580000000004</v>
      </c>
      <c r="T43" s="21">
        <v>8725.9374340883696</v>
      </c>
      <c r="U43" s="32">
        <f t="shared" si="8"/>
        <v>8.6984203124792936E-2</v>
      </c>
      <c r="V43" s="32">
        <f t="shared" si="11"/>
        <v>2.1839426640912318E-2</v>
      </c>
      <c r="W43" s="5"/>
      <c r="X43" s="7">
        <v>7926.027514972131</v>
      </c>
      <c r="Y43" s="5"/>
      <c r="Z43" s="7">
        <v>7415.28744993294</v>
      </c>
      <c r="AA43" s="5"/>
      <c r="AB43" s="7">
        <v>7261</v>
      </c>
      <c r="AC43" s="5"/>
      <c r="AD43" s="21">
        <v>7019.5960000000005</v>
      </c>
      <c r="AE43" s="5"/>
      <c r="AF43" s="7">
        <v>7303</v>
      </c>
      <c r="AG43" s="5"/>
      <c r="AH43" s="7">
        <v>7306.5219999999999</v>
      </c>
      <c r="AI43" s="5"/>
      <c r="AJ43" s="7">
        <v>7206.5439999999999</v>
      </c>
      <c r="AK43" s="5"/>
      <c r="AL43" s="21">
        <v>7471.3559999999998</v>
      </c>
      <c r="AM43" s="5"/>
      <c r="AN43" s="7">
        <v>8121.46</v>
      </c>
      <c r="AO43" s="5"/>
      <c r="AP43" s="7">
        <v>8472.3220000000001</v>
      </c>
      <c r="AQ43" s="5"/>
      <c r="AR43" s="7">
        <v>8885.2469999999994</v>
      </c>
      <c r="AS43" s="5"/>
      <c r="AT43" s="21">
        <v>9198.1540000000005</v>
      </c>
      <c r="AU43" s="5"/>
      <c r="AV43" s="7">
        <v>9421.7350000000006</v>
      </c>
      <c r="AW43" s="5"/>
      <c r="AX43" s="7">
        <v>8861.2420000000002</v>
      </c>
      <c r="AY43" s="5"/>
      <c r="AZ43" s="7">
        <v>8992.0580000000009</v>
      </c>
      <c r="BA43" s="5"/>
      <c r="BB43" s="21">
        <v>8528.8760000000002</v>
      </c>
      <c r="BC43" s="7">
        <v>8583.6084848069659</v>
      </c>
      <c r="BD43" s="7">
        <v>8542.3341394007984</v>
      </c>
      <c r="BE43" s="7">
        <v>8612.52</v>
      </c>
      <c r="BF43" s="21">
        <v>8725.9374340883696</v>
      </c>
      <c r="BG43" s="58">
        <v>8291.1179999999986</v>
      </c>
      <c r="BH43" s="58">
        <v>8277.2929999999997</v>
      </c>
      <c r="BI43" s="58">
        <v>8607.5789999999997</v>
      </c>
      <c r="BJ43" s="21">
        <v>8505.3159999999989</v>
      </c>
      <c r="BK43" s="58">
        <v>8253.1949999999997</v>
      </c>
      <c r="BL43" s="58">
        <v>8350.0429999999997</v>
      </c>
      <c r="BM43" s="58">
        <v>8784.1830000000009</v>
      </c>
      <c r="BN43" s="21">
        <v>8682.887999999999</v>
      </c>
      <c r="BO43" s="58">
        <v>8860.6039999999994</v>
      </c>
      <c r="BP43" s="32">
        <v>2.04673836631315E-2</v>
      </c>
      <c r="BQ43" s="32">
        <v>7.3596831287761955E-2</v>
      </c>
      <c r="BR43" s="55"/>
      <c r="BS43" s="73"/>
      <c r="BT43" s="73"/>
      <c r="BU43" s="65"/>
      <c r="BV43" s="55"/>
    </row>
    <row r="44" spans="1:74" ht="20.25" customHeight="1" x14ac:dyDescent="0.3">
      <c r="A44" s="16" t="s">
        <v>74</v>
      </c>
      <c r="B44" s="5"/>
      <c r="C44" s="12">
        <v>1.2578388144879511E-2</v>
      </c>
      <c r="D44" s="5"/>
      <c r="E44" s="12">
        <v>1.5125199483180956E-2</v>
      </c>
      <c r="F44" s="5"/>
      <c r="G44" s="12">
        <v>1.2380262950977288E-2</v>
      </c>
      <c r="H44" s="5"/>
      <c r="I44" s="12">
        <v>7.403794398883206E-3</v>
      </c>
      <c r="J44" s="5"/>
      <c r="K44" s="12">
        <v>9.559270958172203E-3</v>
      </c>
      <c r="L44" s="5"/>
      <c r="M44" s="12">
        <v>9.025209701875753E-3</v>
      </c>
      <c r="N44" s="5"/>
      <c r="O44" s="12">
        <v>7.5657151982079481E-3</v>
      </c>
      <c r="P44" s="5"/>
      <c r="Q44" s="12">
        <v>6.4999999999999997E-3</v>
      </c>
      <c r="R44" s="5"/>
      <c r="S44" s="12">
        <v>5.3520128186931963E-3</v>
      </c>
      <c r="T44" s="24">
        <v>7.1284129405578562E-3</v>
      </c>
      <c r="U44" s="32">
        <f t="shared" si="8"/>
        <v>0.3319125312368747</v>
      </c>
      <c r="V44" s="32">
        <f t="shared" si="11"/>
        <v>-5.6995824790181837E-2</v>
      </c>
      <c r="W44" s="5"/>
      <c r="X44" s="12">
        <v>9.4364462599580926E-3</v>
      </c>
      <c r="Y44" s="5"/>
      <c r="Z44" s="12">
        <v>8.5392904961335819E-3</v>
      </c>
      <c r="AA44" s="5"/>
      <c r="AB44" s="12">
        <v>9.4161152179077934E-3</v>
      </c>
      <c r="AC44" s="5"/>
      <c r="AD44" s="24">
        <v>9.025209701875753E-3</v>
      </c>
      <c r="AE44" s="5"/>
      <c r="AF44" s="12">
        <v>1.072085078828048E-2</v>
      </c>
      <c r="AG44" s="5"/>
      <c r="AH44" s="12">
        <v>1.023952464975871E-2</v>
      </c>
      <c r="AI44" s="5"/>
      <c r="AJ44" s="12">
        <v>8.3531885535247756E-3</v>
      </c>
      <c r="AK44" s="5"/>
      <c r="AL44" s="24">
        <v>7.5657151982079481E-3</v>
      </c>
      <c r="AM44" s="5"/>
      <c r="AN44" s="12">
        <v>7.0179440498670297E-3</v>
      </c>
      <c r="AO44" s="5"/>
      <c r="AP44" s="12">
        <v>6.6786439376891249E-3</v>
      </c>
      <c r="AQ44" s="5"/>
      <c r="AR44" s="12">
        <v>6.7226051122054832E-3</v>
      </c>
      <c r="AS44" s="5"/>
      <c r="AT44" s="24">
        <v>6.4999999999999997E-3</v>
      </c>
      <c r="AU44" s="5"/>
      <c r="AV44" s="12">
        <v>6.1968810654138284E-3</v>
      </c>
      <c r="AW44" s="5"/>
      <c r="AX44" s="12">
        <v>5.7227253571696607E-3</v>
      </c>
      <c r="AY44" s="5"/>
      <c r="AZ44" s="12">
        <v>6.3896131816488866E-3</v>
      </c>
      <c r="BA44" s="5"/>
      <c r="BB44" s="24">
        <v>6.2162249914837391E-3</v>
      </c>
      <c r="BC44" s="12">
        <v>6.8395159433169263E-3</v>
      </c>
      <c r="BD44" s="12">
        <v>6.934475603741508E-3</v>
      </c>
      <c r="BE44" s="12">
        <v>5.988303215474426E-3</v>
      </c>
      <c r="BF44" s="24">
        <v>7.1284129405578562E-3</v>
      </c>
      <c r="BG44" s="63">
        <v>7.6624139291388369E-3</v>
      </c>
      <c r="BH44" s="63">
        <v>7.8159374504745294E-3</v>
      </c>
      <c r="BI44" s="63">
        <v>7.9241351972228272E-3</v>
      </c>
      <c r="BJ44" s="24">
        <v>7.5998300415386884E-3</v>
      </c>
      <c r="BK44" s="63">
        <v>7.3938486468386804E-3</v>
      </c>
      <c r="BL44" s="63">
        <v>7.3984951226231579E-3</v>
      </c>
      <c r="BM44" s="63">
        <v>7.5964398973511612E-3</v>
      </c>
      <c r="BN44" s="24">
        <v>7.4781985674696938E-3</v>
      </c>
      <c r="BO44" s="63">
        <v>7.7308317038568396E-3</v>
      </c>
      <c r="BP44" s="32">
        <v>3.3782619451441898E-2</v>
      </c>
      <c r="BQ44" s="32">
        <v>4.5576136747435214E-2</v>
      </c>
      <c r="BR44" s="55"/>
      <c r="BS44" s="73"/>
      <c r="BT44" s="73"/>
      <c r="BU44" s="65"/>
      <c r="BV44" s="55"/>
    </row>
    <row r="45" spans="1:74" ht="20.25" customHeight="1" x14ac:dyDescent="0.3">
      <c r="A45" s="16" t="s">
        <v>75</v>
      </c>
      <c r="B45" s="5"/>
      <c r="C45" s="14">
        <v>1.9558945961730283</v>
      </c>
      <c r="D45" s="5"/>
      <c r="E45" s="14">
        <v>1.7672348588620872</v>
      </c>
      <c r="F45" s="5"/>
      <c r="G45" s="14">
        <v>2.3129790371812535</v>
      </c>
      <c r="H45" s="5"/>
      <c r="I45" s="14">
        <v>3.1382193552177493</v>
      </c>
      <c r="J45" s="5"/>
      <c r="K45" s="14">
        <v>3.4198269492798494</v>
      </c>
      <c r="L45" s="5"/>
      <c r="M45" s="14">
        <v>3.0298762125058216</v>
      </c>
      <c r="N45" s="5"/>
      <c r="O45" s="14">
        <v>3.0542359741158394</v>
      </c>
      <c r="P45" s="5"/>
      <c r="Q45" s="14">
        <v>3.056</v>
      </c>
      <c r="R45" s="5"/>
      <c r="S45" s="14">
        <v>2.6023969135580347</v>
      </c>
      <c r="T45" s="25">
        <v>2.0302607368188244</v>
      </c>
      <c r="U45" s="32">
        <f t="shared" si="8"/>
        <v>-0.21984969846777813</v>
      </c>
      <c r="V45" s="32">
        <f t="shared" si="11"/>
        <v>-9.9031645575589633E-2</v>
      </c>
      <c r="W45" s="5"/>
      <c r="X45" s="14">
        <v>3.4600632692507793</v>
      </c>
      <c r="Y45" s="5"/>
      <c r="Z45" s="14">
        <v>3.5312408862119682</v>
      </c>
      <c r="AA45" s="5"/>
      <c r="AB45" s="14">
        <v>3.061878497410826</v>
      </c>
      <c r="AC45" s="5"/>
      <c r="AD45" s="25">
        <v>3.0298762125058216</v>
      </c>
      <c r="AE45" s="5"/>
      <c r="AF45" s="14">
        <v>2.5322468793342581</v>
      </c>
      <c r="AG45" s="5"/>
      <c r="AH45" s="14">
        <v>2.5282590446451865</v>
      </c>
      <c r="AI45" s="5"/>
      <c r="AJ45" s="14">
        <v>2.92971690078376</v>
      </c>
      <c r="AK45" s="5"/>
      <c r="AL45" s="25">
        <v>3.0542359741158394</v>
      </c>
      <c r="AM45" s="5"/>
      <c r="AN45" s="14">
        <v>3.177</v>
      </c>
      <c r="AO45" s="5"/>
      <c r="AP45" s="14">
        <v>3.1812205479812108</v>
      </c>
      <c r="AQ45" s="5"/>
      <c r="AR45" s="14">
        <v>3.0748650869070797</v>
      </c>
      <c r="AS45" s="5"/>
      <c r="AT45" s="25">
        <v>3.056</v>
      </c>
      <c r="AU45" s="5"/>
      <c r="AV45" s="14">
        <v>3.0780548315581693</v>
      </c>
      <c r="AW45" s="5"/>
      <c r="AX45" s="14">
        <v>2.9295153587905376</v>
      </c>
      <c r="AY45" s="5"/>
      <c r="AZ45" s="14">
        <v>2.4842320520779202</v>
      </c>
      <c r="BA45" s="5"/>
      <c r="BB45" s="25">
        <v>2.3784245949801099</v>
      </c>
      <c r="BC45" s="14">
        <v>2.1412928912373306</v>
      </c>
      <c r="BD45" s="14">
        <v>2.096353334489089</v>
      </c>
      <c r="BE45" s="14">
        <v>2.399285272336702</v>
      </c>
      <c r="BF45" s="25">
        <v>2.0302607368188244</v>
      </c>
      <c r="BG45" s="62">
        <v>1.7529298417311452</v>
      </c>
      <c r="BH45" s="62">
        <v>1.6805474935309233</v>
      </c>
      <c r="BI45" s="62">
        <v>1.6517577746080865</v>
      </c>
      <c r="BJ45" s="25">
        <v>1.5944174031551608</v>
      </c>
      <c r="BK45" s="62">
        <v>1.5269022045297584</v>
      </c>
      <c r="BL45" s="62">
        <v>1.5046879347354429</v>
      </c>
      <c r="BM45" s="62">
        <v>1.5120314504251984</v>
      </c>
      <c r="BN45" s="25">
        <v>1.5248599456993233</v>
      </c>
      <c r="BO45" s="62">
        <v>1.5029540532806691</v>
      </c>
      <c r="BP45" s="32">
        <v>-1.4365838961431843E-2</v>
      </c>
      <c r="BQ45" s="32">
        <v>-1.5684142165781068E-2</v>
      </c>
      <c r="BR45" s="55"/>
      <c r="BS45" s="73"/>
      <c r="BT45" s="73"/>
      <c r="BU45" s="65"/>
      <c r="BV45" s="55"/>
    </row>
  </sheetData>
  <pageMargins left="0.7" right="0.7" top="0.75" bottom="0.75" header="0.3" footer="0.3"/>
  <pageSetup paperSize="8" scale="34" orientation="landscape" r:id="rId1"/>
  <headerFooter>
    <oddFooter>&amp;L&amp;1#&amp;"Calibri"&amp;10 Classification: Internal Use</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122"/>
  <sheetViews>
    <sheetView showGridLines="0" zoomScale="85" zoomScaleNormal="85" workbookViewId="0">
      <pane xSplit="2" ySplit="4" topLeftCell="AX5" activePane="bottomRight" state="frozen"/>
      <selection pane="topRight"/>
      <selection pane="bottomLeft"/>
      <selection pane="bottomRight" activeCell="BN41" sqref="BN41"/>
    </sheetView>
  </sheetViews>
  <sheetFormatPr defaultColWidth="9.140625" defaultRowHeight="14.25" x14ac:dyDescent="0.25"/>
  <cols>
    <col min="1" max="1" width="53" style="5" bestFit="1" customWidth="1"/>
    <col min="2" max="2" width="1.7109375" style="5" customWidth="1"/>
    <col min="3" max="3" width="12" style="5" customWidth="1"/>
    <col min="4" max="4" width="1.7109375" style="5" customWidth="1"/>
    <col min="5" max="5" width="12" style="5" customWidth="1"/>
    <col min="6" max="6" width="1.7109375" style="5" customWidth="1"/>
    <col min="7" max="7" width="12" style="5" customWidth="1"/>
    <col min="8" max="8" width="1.7109375" style="5" customWidth="1"/>
    <col min="9" max="9" width="12" style="5" customWidth="1"/>
    <col min="10" max="10" width="1.7109375" style="5" customWidth="1"/>
    <col min="11" max="11" width="12" style="5" customWidth="1"/>
    <col min="12" max="12" width="1.7109375" style="5" customWidth="1"/>
    <col min="13" max="13" width="12" style="5" customWidth="1"/>
    <col min="14" max="14" width="1.7109375" style="5" customWidth="1"/>
    <col min="15" max="15" width="12" style="5" customWidth="1"/>
    <col min="16" max="16" width="1.7109375" style="5" customWidth="1"/>
    <col min="17" max="17" width="12" style="5" customWidth="1"/>
    <col min="18" max="19" width="12.7109375" style="5" bestFit="1" customWidth="1"/>
    <col min="20" max="20" width="1.7109375" style="5" customWidth="1"/>
    <col min="21" max="21" width="12" style="5" customWidth="1"/>
    <col min="22" max="22" width="1.7109375" style="5" customWidth="1"/>
    <col min="23" max="23" width="12" style="5" customWidth="1"/>
    <col min="24" max="24" width="1.7109375" style="5" customWidth="1"/>
    <col min="25" max="25" width="12" style="5" customWidth="1"/>
    <col min="26" max="26" width="1.7109375" style="5" customWidth="1"/>
    <col min="27" max="27" width="12" style="5" customWidth="1"/>
    <col min="28" max="28" width="1.7109375" style="5" customWidth="1"/>
    <col min="29" max="29" width="12" style="5" customWidth="1"/>
    <col min="30" max="30" width="1.7109375" style="5" customWidth="1"/>
    <col min="31" max="31" width="12" style="5" customWidth="1"/>
    <col min="32" max="32" width="1.7109375" style="5" customWidth="1"/>
    <col min="33" max="33" width="12" style="5" customWidth="1"/>
    <col min="34" max="34" width="1.7109375" style="5" customWidth="1"/>
    <col min="35" max="35" width="12" style="5" customWidth="1"/>
    <col min="36" max="36" width="1.7109375" style="5" customWidth="1"/>
    <col min="37" max="37" width="12" style="5" customWidth="1"/>
    <col min="38" max="38" width="1.7109375" style="5" customWidth="1"/>
    <col min="39" max="39" width="12" style="5" customWidth="1"/>
    <col min="40" max="40" width="1.7109375" style="5" customWidth="1"/>
    <col min="41" max="41" width="12" style="5" customWidth="1"/>
    <col min="42" max="42" width="1.7109375" style="5" customWidth="1"/>
    <col min="43" max="43" width="12" style="5" customWidth="1"/>
    <col min="44" max="44" width="1.7109375" style="5" customWidth="1"/>
    <col min="45" max="45" width="12" style="5" customWidth="1"/>
    <col min="46" max="46" width="1.7109375" style="5" customWidth="1"/>
    <col min="47" max="47" width="12" style="5" customWidth="1"/>
    <col min="48" max="48" width="1.7109375" style="5" customWidth="1"/>
    <col min="49" max="54" width="12" style="5" customWidth="1"/>
    <col min="55" max="63" width="12" style="56" customWidth="1"/>
    <col min="64" max="65" width="12.7109375" style="5" bestFit="1" customWidth="1"/>
    <col min="66" max="66" width="20.7109375" style="5" bestFit="1" customWidth="1"/>
    <col min="67" max="67" width="10" style="5" bestFit="1" customWidth="1"/>
    <col min="68" max="68" width="9.140625" style="5"/>
    <col min="69" max="69" width="24.28515625" style="5" customWidth="1"/>
    <col min="70" max="71" width="13.85546875" style="5" bestFit="1" customWidth="1"/>
    <col min="72" max="16384" width="9.140625" style="5"/>
  </cols>
  <sheetData>
    <row r="1" spans="1:70" ht="59.25" customHeight="1" x14ac:dyDescent="0.25">
      <c r="A1" s="3" t="s">
        <v>77</v>
      </c>
    </row>
    <row r="2" spans="1:70" ht="34.5" customHeight="1" x14ac:dyDescent="0.25"/>
    <row r="4" spans="1:70" ht="29.25" thickBot="1" x14ac:dyDescent="0.3">
      <c r="A4" s="17" t="s">
        <v>1</v>
      </c>
      <c r="B4" s="18"/>
      <c r="C4" s="17" t="s">
        <v>2</v>
      </c>
      <c r="D4" s="17"/>
      <c r="E4" s="17" t="s">
        <v>3</v>
      </c>
      <c r="F4" s="17"/>
      <c r="G4" s="17" t="s">
        <v>4</v>
      </c>
      <c r="H4" s="17"/>
      <c r="I4" s="17" t="s">
        <v>5</v>
      </c>
      <c r="J4" s="17"/>
      <c r="K4" s="17" t="s">
        <v>6</v>
      </c>
      <c r="L4" s="17"/>
      <c r="M4" s="17" t="s">
        <v>7</v>
      </c>
      <c r="N4" s="17"/>
      <c r="O4" s="17" t="s">
        <v>8</v>
      </c>
      <c r="P4" s="17"/>
      <c r="Q4" s="20" t="s">
        <v>94</v>
      </c>
      <c r="R4" s="19" t="s">
        <v>9</v>
      </c>
      <c r="S4" s="19" t="s">
        <v>10</v>
      </c>
      <c r="T4" s="17"/>
      <c r="U4" s="17" t="s">
        <v>11</v>
      </c>
      <c r="V4" s="17"/>
      <c r="W4" s="17" t="s">
        <v>12</v>
      </c>
      <c r="X4" s="17"/>
      <c r="Y4" s="17" t="s">
        <v>13</v>
      </c>
      <c r="Z4" s="17"/>
      <c r="AA4" s="20" t="s">
        <v>7</v>
      </c>
      <c r="AB4" s="17"/>
      <c r="AC4" s="17" t="s">
        <v>14</v>
      </c>
      <c r="AD4" s="17"/>
      <c r="AE4" s="17" t="s">
        <v>15</v>
      </c>
      <c r="AF4" s="17"/>
      <c r="AG4" s="17" t="s">
        <v>16</v>
      </c>
      <c r="AH4" s="17"/>
      <c r="AI4" s="20" t="s">
        <v>8</v>
      </c>
      <c r="AJ4" s="17"/>
      <c r="AK4" s="17" t="s">
        <v>17</v>
      </c>
      <c r="AL4" s="17"/>
      <c r="AM4" s="17" t="s">
        <v>18</v>
      </c>
      <c r="AN4" s="17"/>
      <c r="AO4" s="17" t="s">
        <v>46</v>
      </c>
      <c r="AP4" s="17"/>
      <c r="AQ4" s="20" t="s">
        <v>94</v>
      </c>
      <c r="AR4" s="17"/>
      <c r="AS4" s="17" t="s">
        <v>97</v>
      </c>
      <c r="AT4" s="17"/>
      <c r="AU4" s="17" t="s">
        <v>100</v>
      </c>
      <c r="AV4" s="17"/>
      <c r="AW4" s="17" t="s">
        <v>101</v>
      </c>
      <c r="AX4" s="20" t="s">
        <v>102</v>
      </c>
      <c r="AY4" s="17" t="s">
        <v>108</v>
      </c>
      <c r="AZ4" s="17" t="s">
        <v>109</v>
      </c>
      <c r="BA4" s="17" t="s">
        <v>110</v>
      </c>
      <c r="BB4" s="20" t="s">
        <v>111</v>
      </c>
      <c r="BC4" s="17" t="s">
        <v>112</v>
      </c>
      <c r="BD4" s="17" t="s">
        <v>114</v>
      </c>
      <c r="BE4" s="17" t="s">
        <v>115</v>
      </c>
      <c r="BF4" s="20" t="s">
        <v>116</v>
      </c>
      <c r="BG4" s="17" t="s">
        <v>117</v>
      </c>
      <c r="BH4" s="17" t="s">
        <v>119</v>
      </c>
      <c r="BI4" s="17" t="s">
        <v>120</v>
      </c>
      <c r="BJ4" s="20" t="s">
        <v>121</v>
      </c>
      <c r="BK4" s="17" t="s">
        <v>123</v>
      </c>
      <c r="BL4" s="19" t="s">
        <v>19</v>
      </c>
      <c r="BM4" s="19" t="s">
        <v>9</v>
      </c>
    </row>
    <row r="5" spans="1:70" x14ac:dyDescent="0.25">
      <c r="C5" s="4"/>
      <c r="D5" s="4"/>
      <c r="E5" s="4"/>
      <c r="F5" s="4"/>
      <c r="G5" s="4"/>
      <c r="H5" s="4"/>
      <c r="I5" s="4"/>
      <c r="J5" s="4"/>
      <c r="K5" s="4"/>
      <c r="L5" s="4"/>
      <c r="M5" s="4"/>
      <c r="N5" s="4"/>
      <c r="O5" s="4"/>
      <c r="P5" s="4"/>
      <c r="Q5" s="40"/>
      <c r="R5" s="6"/>
      <c r="S5" s="6"/>
      <c r="T5" s="4"/>
      <c r="U5" s="4"/>
      <c r="V5" s="4"/>
      <c r="W5" s="4"/>
      <c r="X5" s="4"/>
      <c r="Y5" s="4"/>
      <c r="Z5" s="4"/>
      <c r="AA5" s="40"/>
      <c r="AB5" s="4"/>
      <c r="AC5" s="4"/>
      <c r="AD5" s="4"/>
      <c r="AE5" s="4"/>
      <c r="AF5" s="4"/>
      <c r="AG5" s="4"/>
      <c r="AH5" s="4"/>
      <c r="AI5" s="40"/>
      <c r="AJ5" s="4"/>
      <c r="AK5" s="4"/>
      <c r="AL5" s="4"/>
      <c r="AM5" s="4"/>
      <c r="AN5" s="4"/>
      <c r="AO5" s="4"/>
      <c r="AP5" s="4"/>
      <c r="AQ5" s="40"/>
      <c r="AR5" s="4"/>
      <c r="AS5" s="4"/>
      <c r="AT5" s="4"/>
      <c r="AU5" s="4"/>
      <c r="AV5" s="4"/>
      <c r="AW5" s="4"/>
      <c r="AX5" s="40"/>
      <c r="AY5" s="4"/>
      <c r="AZ5" s="4"/>
      <c r="BA5" s="4"/>
      <c r="BB5" s="40"/>
      <c r="BC5" s="57"/>
      <c r="BD5" s="57"/>
      <c r="BE5" s="57"/>
      <c r="BF5" s="40"/>
      <c r="BG5" s="57"/>
      <c r="BH5" s="57"/>
      <c r="BI5" s="57"/>
      <c r="BJ5" s="40"/>
      <c r="BK5" s="57"/>
      <c r="BL5" s="6"/>
      <c r="BM5" s="6"/>
    </row>
    <row r="6" spans="1:70" ht="20.25" x14ac:dyDescent="0.25">
      <c r="A6" s="38" t="s">
        <v>78</v>
      </c>
      <c r="Q6" s="22"/>
      <c r="AA6" s="22"/>
      <c r="AI6" s="22"/>
      <c r="AQ6" s="22"/>
      <c r="AX6" s="22"/>
      <c r="BB6" s="22"/>
      <c r="BF6" s="22"/>
      <c r="BJ6" s="22"/>
    </row>
    <row r="7" spans="1:70" x14ac:dyDescent="0.25">
      <c r="A7" s="16"/>
      <c r="Q7" s="22"/>
      <c r="AA7" s="22"/>
      <c r="AI7" s="22"/>
      <c r="AQ7" s="22"/>
      <c r="AX7" s="22"/>
      <c r="BB7" s="22"/>
      <c r="BF7" s="22"/>
      <c r="BJ7" s="22"/>
    </row>
    <row r="8" spans="1:70" ht="15" x14ac:dyDescent="0.25">
      <c r="A8" s="16" t="s">
        <v>95</v>
      </c>
      <c r="C8" s="7">
        <v>8517.6180000000004</v>
      </c>
      <c r="E8" s="7">
        <v>8803.125</v>
      </c>
      <c r="G8" s="7">
        <v>8955.2129999999997</v>
      </c>
      <c r="I8" s="7">
        <v>9214.2569999999996</v>
      </c>
      <c r="K8" s="7">
        <v>10698.72</v>
      </c>
      <c r="M8" s="7">
        <v>12547.763000000001</v>
      </c>
      <c r="O8" s="7">
        <v>11511.823</v>
      </c>
      <c r="Q8" s="21">
        <v>11511.002</v>
      </c>
      <c r="R8" s="9">
        <f>+Q8/O8-1</f>
        <v>-7.1317983259433504E-5</v>
      </c>
      <c r="S8" s="9">
        <f>+(Q8/G8)^(0.2)-1</f>
        <v>5.1495556801971931E-2</v>
      </c>
      <c r="U8" s="7">
        <v>2881.1220182312004</v>
      </c>
      <c r="W8" s="7">
        <v>6066.2501626684852</v>
      </c>
      <c r="Y8" s="7">
        <v>9274.8950000000004</v>
      </c>
      <c r="AA8" s="21">
        <v>12547.763000000001</v>
      </c>
      <c r="AC8" s="7">
        <v>3024.08</v>
      </c>
      <c r="AE8" s="7">
        <v>5980.0219999999999</v>
      </c>
      <c r="AG8" s="7">
        <v>8625.2950000000001</v>
      </c>
      <c r="AI8" s="21">
        <v>11511.823</v>
      </c>
      <c r="AK8" s="7">
        <v>3151.5889999999999</v>
      </c>
      <c r="AL8" s="7"/>
      <c r="AM8" s="7">
        <v>6212.58</v>
      </c>
      <c r="AN8" s="7"/>
      <c r="AO8" s="7">
        <v>9162.4349999999995</v>
      </c>
      <c r="AP8" s="7"/>
      <c r="AQ8" s="21">
        <v>11511.002</v>
      </c>
      <c r="AS8" s="7">
        <v>2810.18</v>
      </c>
      <c r="AU8" s="7">
        <v>5772.4369999999999</v>
      </c>
      <c r="AW8" s="7">
        <v>9224.1980000000003</v>
      </c>
      <c r="AX8" s="21">
        <v>13312.463</v>
      </c>
      <c r="AY8" s="7">
        <v>3475.4209999999998</v>
      </c>
      <c r="AZ8" s="7">
        <v>7218.7889999999998</v>
      </c>
      <c r="BA8" s="7">
        <v>11204.402</v>
      </c>
      <c r="BB8" s="21">
        <v>15511.829</v>
      </c>
      <c r="BC8" s="58">
        <v>4207.7280000000001</v>
      </c>
      <c r="BD8" s="58">
        <v>8587.3819999999996</v>
      </c>
      <c r="BE8" s="58">
        <v>13248.415999999999</v>
      </c>
      <c r="BF8" s="21">
        <v>17749.300999999999</v>
      </c>
      <c r="BG8" s="58">
        <v>4194.97</v>
      </c>
      <c r="BH8" s="58">
        <v>8423.1200000000008</v>
      </c>
      <c r="BI8" s="58">
        <v>12878.814</v>
      </c>
      <c r="BJ8" s="21">
        <v>17693.739000000001</v>
      </c>
      <c r="BK8" s="58">
        <v>5101.9189999999999</v>
      </c>
      <c r="BL8" s="8">
        <v>5.9605082114466912E-2</v>
      </c>
      <c r="BM8" s="8">
        <v>0.21619916233012382</v>
      </c>
      <c r="BN8" s="74"/>
      <c r="BO8" s="74"/>
      <c r="BP8" s="67"/>
      <c r="BQ8" s="68"/>
    </row>
    <row r="9" spans="1:70" ht="15" x14ac:dyDescent="0.25">
      <c r="A9" s="16" t="s">
        <v>45</v>
      </c>
      <c r="C9" s="7">
        <v>-97.106000000000009</v>
      </c>
      <c r="E9" s="7">
        <v>-79.393000000000001</v>
      </c>
      <c r="G9" s="7">
        <v>-8.484</v>
      </c>
      <c r="I9" s="7">
        <v>-75.531000000000006</v>
      </c>
      <c r="K9" s="7">
        <v>-124.67615670233128</v>
      </c>
      <c r="M9" s="7">
        <v>-221.65700000000001</v>
      </c>
      <c r="O9" s="7">
        <v>-177.28299999999999</v>
      </c>
      <c r="Q9" s="21">
        <v>-158.33699999999999</v>
      </c>
      <c r="R9" s="9">
        <f t="shared" ref="R9:R29" si="0">+Q9/O9-1</f>
        <v>-0.10686867889194118</v>
      </c>
      <c r="S9" s="9">
        <f t="shared" ref="S9:S29" si="1">+(Q9/G9)^(0.2)-1</f>
        <v>0.79554523383664066</v>
      </c>
      <c r="U9" s="7">
        <v>-46.682928632392915</v>
      </c>
      <c r="W9" s="7">
        <v>-94.046622925985318</v>
      </c>
      <c r="Y9" s="7">
        <v>-141.41800000000001</v>
      </c>
      <c r="AA9" s="21">
        <v>-221.65700000000001</v>
      </c>
      <c r="AC9" s="7">
        <v>-49.239000000000004</v>
      </c>
      <c r="AE9" s="7">
        <v>-96.010999999999996</v>
      </c>
      <c r="AG9" s="7">
        <v>-149.15800000000002</v>
      </c>
      <c r="AI9" s="21">
        <v>-177.28299999999999</v>
      </c>
      <c r="AK9" s="7">
        <v>-76.626999999999995</v>
      </c>
      <c r="AL9" s="7"/>
      <c r="AM9" s="7">
        <v>-122.669</v>
      </c>
      <c r="AN9" s="7"/>
      <c r="AO9" s="7">
        <v>-176.917</v>
      </c>
      <c r="AP9" s="7"/>
      <c r="AQ9" s="21">
        <v>-158.33699999999999</v>
      </c>
      <c r="AS9" s="7">
        <v>-42.848999999999997</v>
      </c>
      <c r="AU9" s="7">
        <v>-118.75</v>
      </c>
      <c r="AW9" s="7">
        <v>-210.34700000000001</v>
      </c>
      <c r="AX9" s="21">
        <v>-343.08499999999998</v>
      </c>
      <c r="AY9" s="7">
        <v>-113.223</v>
      </c>
      <c r="AZ9" s="7">
        <v>-265.05900000000003</v>
      </c>
      <c r="BA9" s="7">
        <v>-499.46199999999999</v>
      </c>
      <c r="BB9" s="21">
        <v>-809.75400000000002</v>
      </c>
      <c r="BC9" s="58">
        <v>-367.38900000000001</v>
      </c>
      <c r="BD9" s="58">
        <v>-791.4</v>
      </c>
      <c r="BE9" s="58">
        <v>-1259.6189999999999</v>
      </c>
      <c r="BF9" s="21">
        <v>-1811.5920000000001</v>
      </c>
      <c r="BG9" s="58">
        <v>-576.34699999999998</v>
      </c>
      <c r="BH9" s="58">
        <v>-1239.575</v>
      </c>
      <c r="BI9" s="58">
        <v>-2091.5320000000002</v>
      </c>
      <c r="BJ9" s="21">
        <v>-2927.9879999999998</v>
      </c>
      <c r="BK9" s="58">
        <v>-914.44399999999996</v>
      </c>
      <c r="BL9" s="8">
        <v>9.3236225216867252E-2</v>
      </c>
      <c r="BM9" s="8">
        <v>0.58662056018336184</v>
      </c>
      <c r="BN9" s="74"/>
      <c r="BO9" s="72"/>
      <c r="BP9" s="67"/>
      <c r="BQ9" s="68"/>
    </row>
    <row r="10" spans="1:70" ht="15" x14ac:dyDescent="0.25">
      <c r="A10" s="26" t="s">
        <v>21</v>
      </c>
      <c r="B10" s="27"/>
      <c r="C10" s="28">
        <v>8420.5120000000006</v>
      </c>
      <c r="D10" s="27"/>
      <c r="E10" s="28">
        <v>8723.732</v>
      </c>
      <c r="F10" s="27"/>
      <c r="G10" s="28">
        <v>8946.7289999999994</v>
      </c>
      <c r="H10" s="27"/>
      <c r="I10" s="28">
        <v>9138.7260000000006</v>
      </c>
      <c r="J10" s="27"/>
      <c r="K10" s="28">
        <v>10574.043843297668</v>
      </c>
      <c r="L10" s="27"/>
      <c r="M10" s="28">
        <v>12326.106</v>
      </c>
      <c r="N10" s="27"/>
      <c r="O10" s="28">
        <f>+O9+O8</f>
        <v>11334.54</v>
      </c>
      <c r="P10" s="27"/>
      <c r="Q10" s="29">
        <f>Q8+Q9</f>
        <v>11352.665000000001</v>
      </c>
      <c r="R10" s="39">
        <f t="shared" si="0"/>
        <v>1.5990944493555759E-3</v>
      </c>
      <c r="S10" s="39">
        <f t="shared" si="1"/>
        <v>4.8785581231729047E-2</v>
      </c>
      <c r="T10" s="27"/>
      <c r="U10" s="28">
        <v>2834.4390895988076</v>
      </c>
      <c r="V10" s="27"/>
      <c r="W10" s="28">
        <v>5972.2035397424997</v>
      </c>
      <c r="X10" s="27"/>
      <c r="Y10" s="28">
        <v>9133.4770000000008</v>
      </c>
      <c r="Z10" s="27"/>
      <c r="AA10" s="29">
        <v>12326.106</v>
      </c>
      <c r="AB10" s="27"/>
      <c r="AC10" s="28">
        <v>2974.8409999999999</v>
      </c>
      <c r="AD10" s="27"/>
      <c r="AE10" s="28">
        <v>5884.0110000000004</v>
      </c>
      <c r="AF10" s="27"/>
      <c r="AG10" s="28">
        <v>8476.1370000000006</v>
      </c>
      <c r="AH10" s="27"/>
      <c r="AI10" s="29">
        <f>+AI9+AI8</f>
        <v>11334.54</v>
      </c>
      <c r="AJ10" s="27"/>
      <c r="AK10" s="28">
        <v>3074.962</v>
      </c>
      <c r="AL10" s="28"/>
      <c r="AM10" s="28">
        <v>6089.9110000000001</v>
      </c>
      <c r="AN10" s="28"/>
      <c r="AO10" s="28">
        <f>SUM(AO8:AO9)</f>
        <v>8985.518</v>
      </c>
      <c r="AP10" s="28"/>
      <c r="AQ10" s="29">
        <f>AQ8+AQ9</f>
        <v>11352.665000000001</v>
      </c>
      <c r="AR10" s="27"/>
      <c r="AS10" s="28">
        <f>AS8+AS9</f>
        <v>2767.3309999999997</v>
      </c>
      <c r="AT10" s="27"/>
      <c r="AU10" s="28">
        <f>AU8+AU9</f>
        <v>5653.6869999999999</v>
      </c>
      <c r="AV10" s="27"/>
      <c r="AW10" s="28">
        <f>AW8+AW9</f>
        <v>9013.8510000000006</v>
      </c>
      <c r="AX10" s="29">
        <v>12969.378000000001</v>
      </c>
      <c r="AY10" s="28">
        <v>3362.1979999999999</v>
      </c>
      <c r="AZ10" s="28">
        <v>6953.73</v>
      </c>
      <c r="BA10" s="28">
        <v>10704.94</v>
      </c>
      <c r="BB10" s="29">
        <v>14702.075000000001</v>
      </c>
      <c r="BC10" s="28">
        <v>3840.3389999999999</v>
      </c>
      <c r="BD10" s="28">
        <v>7795.982</v>
      </c>
      <c r="BE10" s="28">
        <v>11988.797</v>
      </c>
      <c r="BF10" s="29">
        <v>15937.709000000001</v>
      </c>
      <c r="BG10" s="28">
        <v>3618.623</v>
      </c>
      <c r="BH10" s="28">
        <v>7183.5450000000001</v>
      </c>
      <c r="BI10" s="28">
        <v>10787.281999999999</v>
      </c>
      <c r="BJ10" s="29">
        <v>14765.751</v>
      </c>
      <c r="BK10" s="28">
        <v>4187.4750000000004</v>
      </c>
      <c r="BL10" s="30">
        <v>5.2534278889693642E-2</v>
      </c>
      <c r="BM10" s="30">
        <v>0.15720123372896277</v>
      </c>
      <c r="BN10" s="74"/>
      <c r="BO10" s="72"/>
      <c r="BP10" s="67"/>
      <c r="BQ10" s="68"/>
    </row>
    <row r="11" spans="1:70" ht="9.75" customHeight="1" x14ac:dyDescent="0.25">
      <c r="A11" s="16"/>
      <c r="C11" s="7"/>
      <c r="E11" s="7"/>
      <c r="G11" s="7"/>
      <c r="I11" s="7"/>
      <c r="K11" s="7"/>
      <c r="M11" s="7"/>
      <c r="O11" s="7"/>
      <c r="Q11" s="21"/>
      <c r="R11" s="9"/>
      <c r="S11" s="9"/>
      <c r="U11" s="7"/>
      <c r="W11" s="7"/>
      <c r="Y11" s="7"/>
      <c r="AA11" s="21"/>
      <c r="AC11" s="7"/>
      <c r="AE11" s="7"/>
      <c r="AG11" s="7"/>
      <c r="AI11" s="21"/>
      <c r="AK11" s="7"/>
      <c r="AL11" s="7"/>
      <c r="AM11" s="7"/>
      <c r="AN11" s="7"/>
      <c r="AO11" s="7"/>
      <c r="AP11" s="7"/>
      <c r="AQ11" s="21"/>
      <c r="AS11" s="7"/>
      <c r="AU11" s="7"/>
      <c r="AW11" s="7"/>
      <c r="AX11" s="21"/>
      <c r="AY11" s="7"/>
      <c r="AZ11" s="7"/>
      <c r="BA11" s="7"/>
      <c r="BB11" s="21"/>
      <c r="BC11" s="58"/>
      <c r="BD11" s="58"/>
      <c r="BE11" s="58"/>
      <c r="BF11" s="21"/>
      <c r="BG11" s="58"/>
      <c r="BH11" s="58"/>
      <c r="BI11" s="58"/>
      <c r="BJ11" s="21"/>
      <c r="BK11" s="58"/>
      <c r="BL11" s="8"/>
      <c r="BM11" s="8"/>
      <c r="BN11" s="74"/>
      <c r="BO11" s="72"/>
      <c r="BP11" s="67"/>
      <c r="BQ11" s="68"/>
    </row>
    <row r="12" spans="1:70" ht="15" x14ac:dyDescent="0.25">
      <c r="A12" s="16" t="s">
        <v>80</v>
      </c>
      <c r="C12" s="7">
        <v>0</v>
      </c>
      <c r="E12" s="7">
        <v>1641.8230000000001</v>
      </c>
      <c r="G12" s="7">
        <v>1952.9960000000001</v>
      </c>
      <c r="I12" s="7">
        <v>1758.5740000000001</v>
      </c>
      <c r="K12" s="7">
        <v>867.12099999999998</v>
      </c>
      <c r="M12" s="7">
        <v>971.08900000000006</v>
      </c>
      <c r="O12" s="7">
        <v>1650.3050000000001</v>
      </c>
      <c r="Q12" s="21">
        <v>2103.6999999999998</v>
      </c>
      <c r="R12" s="9">
        <f t="shared" si="0"/>
        <v>0.27473406430932457</v>
      </c>
      <c r="S12" s="9">
        <f t="shared" si="1"/>
        <v>1.4977676929810224E-2</v>
      </c>
      <c r="U12" s="7">
        <v>280.07383318282655</v>
      </c>
      <c r="W12" s="7">
        <v>496.60200000000003</v>
      </c>
      <c r="Y12" s="7">
        <v>777.37599999999998</v>
      </c>
      <c r="AA12" s="21">
        <v>971.08900000000006</v>
      </c>
      <c r="AC12" s="7">
        <v>434.98400000000004</v>
      </c>
      <c r="AE12" s="7">
        <v>778.04700000000003</v>
      </c>
      <c r="AG12" s="7">
        <v>1144.771</v>
      </c>
      <c r="AI12" s="21">
        <v>1650.3050000000001</v>
      </c>
      <c r="AK12" s="7">
        <v>562.71699999999998</v>
      </c>
      <c r="AL12" s="7"/>
      <c r="AM12" s="7">
        <v>860.31399999999996</v>
      </c>
      <c r="AN12" s="7"/>
      <c r="AO12" s="7">
        <v>1021.376</v>
      </c>
      <c r="AP12" s="7"/>
      <c r="AQ12" s="21">
        <v>2103.6999999999998</v>
      </c>
      <c r="AS12" s="7">
        <v>364.39</v>
      </c>
      <c r="AU12" s="7">
        <v>800.02800000000002</v>
      </c>
      <c r="AW12" s="7">
        <v>1288.4970000000001</v>
      </c>
      <c r="AX12" s="21">
        <v>1904.6880000000001</v>
      </c>
      <c r="AY12" s="7">
        <v>503.52</v>
      </c>
      <c r="AZ12" s="7">
        <v>923.197</v>
      </c>
      <c r="BA12" s="7">
        <v>1554.4870000000001</v>
      </c>
      <c r="BB12" s="21">
        <v>2087.3029999999999</v>
      </c>
      <c r="BC12" s="58">
        <v>533.30899999999997</v>
      </c>
      <c r="BD12" s="58">
        <v>1255.0119999999999</v>
      </c>
      <c r="BE12" s="58">
        <v>1953.682</v>
      </c>
      <c r="BF12" s="21">
        <v>2658.337</v>
      </c>
      <c r="BG12" s="58">
        <v>710.19600000000003</v>
      </c>
      <c r="BH12" s="58">
        <v>1424.482</v>
      </c>
      <c r="BI12" s="58">
        <v>2183.5749999999998</v>
      </c>
      <c r="BJ12" s="21">
        <v>3006.9</v>
      </c>
      <c r="BK12" s="58">
        <v>663.38699999999994</v>
      </c>
      <c r="BL12" s="8">
        <v>-0.19425864634257439</v>
      </c>
      <c r="BM12" s="8">
        <v>-6.5909974147981831E-2</v>
      </c>
      <c r="BN12" s="74"/>
      <c r="BO12" s="72"/>
      <c r="BP12" s="67"/>
      <c r="BQ12" s="68"/>
    </row>
    <row r="13" spans="1:70" ht="15" x14ac:dyDescent="0.25">
      <c r="A13" s="16" t="s">
        <v>81</v>
      </c>
      <c r="C13" s="7">
        <v>0</v>
      </c>
      <c r="E13" s="7">
        <v>0</v>
      </c>
      <c r="G13" s="7">
        <v>0</v>
      </c>
      <c r="I13" s="7">
        <v>427.99599999999998</v>
      </c>
      <c r="K13" s="7">
        <v>157.251</v>
      </c>
      <c r="M13" s="7">
        <v>159.80500000000001</v>
      </c>
      <c r="O13" s="7">
        <v>372.28899999999999</v>
      </c>
      <c r="Q13" s="21">
        <v>413.47</v>
      </c>
      <c r="R13" s="9">
        <f t="shared" si="0"/>
        <v>0.11061567760530133</v>
      </c>
      <c r="S13" s="9"/>
      <c r="U13" s="7">
        <v>31.759807846800026</v>
      </c>
      <c r="W13" s="7">
        <v>74.134</v>
      </c>
      <c r="Y13" s="7">
        <v>113.063</v>
      </c>
      <c r="AA13" s="21">
        <v>159.80500000000001</v>
      </c>
      <c r="AC13" s="7">
        <v>55.703000000000003</v>
      </c>
      <c r="AE13" s="7">
        <v>165.48500000000001</v>
      </c>
      <c r="AG13" s="7">
        <v>235.60900000000001</v>
      </c>
      <c r="AI13" s="21">
        <v>372.28899999999999</v>
      </c>
      <c r="AK13" s="7">
        <v>32.081000000000003</v>
      </c>
      <c r="AL13" s="7"/>
      <c r="AM13" s="7">
        <v>181.815</v>
      </c>
      <c r="AN13" s="7"/>
      <c r="AO13" s="7">
        <v>294.762</v>
      </c>
      <c r="AP13" s="7"/>
      <c r="AQ13" s="21">
        <v>413.47</v>
      </c>
      <c r="AS13" s="7">
        <v>117.54300000000001</v>
      </c>
      <c r="AU13" s="7">
        <v>281.20830000000001</v>
      </c>
      <c r="AW13" s="7">
        <v>431.435</v>
      </c>
      <c r="AX13" s="21">
        <v>576.40200000000004</v>
      </c>
      <c r="AY13" s="7">
        <v>146.24299999999999</v>
      </c>
      <c r="AZ13" s="7">
        <v>286.404</v>
      </c>
      <c r="BA13" s="7">
        <v>421.50299999999999</v>
      </c>
      <c r="BB13" s="21">
        <v>566.70100000000002</v>
      </c>
      <c r="BC13" s="58">
        <v>128.77099999999999</v>
      </c>
      <c r="BD13" s="58">
        <v>316.67399999999998</v>
      </c>
      <c r="BE13" s="58">
        <v>483.85899999999998</v>
      </c>
      <c r="BF13" s="21">
        <v>651.53200000000004</v>
      </c>
      <c r="BG13" s="58">
        <v>165.845</v>
      </c>
      <c r="BH13" s="58">
        <v>345.14800000000002</v>
      </c>
      <c r="BI13" s="58">
        <v>532.83000000000004</v>
      </c>
      <c r="BJ13" s="21">
        <v>731.98599999999999</v>
      </c>
      <c r="BK13" s="58">
        <v>213.624</v>
      </c>
      <c r="BL13" s="8">
        <v>7.2646568519150856E-2</v>
      </c>
      <c r="BM13" s="8">
        <v>0.28809430492327182</v>
      </c>
      <c r="BN13" s="74"/>
      <c r="BO13" s="72"/>
      <c r="BP13" s="67"/>
      <c r="BQ13" s="68"/>
    </row>
    <row r="14" spans="1:70" ht="15" x14ac:dyDescent="0.25">
      <c r="A14" s="16" t="s">
        <v>82</v>
      </c>
      <c r="C14" s="7">
        <v>0</v>
      </c>
      <c r="E14" s="7">
        <v>15.144</v>
      </c>
      <c r="G14" s="7">
        <v>118.33200000000001</v>
      </c>
      <c r="I14" s="7">
        <v>131.30600000000001</v>
      </c>
      <c r="K14" s="7">
        <v>25.019205413026853</v>
      </c>
      <c r="M14" s="7">
        <v>133.815</v>
      </c>
      <c r="O14" s="7">
        <v>99.409000000000006</v>
      </c>
      <c r="Q14" s="21">
        <v>136.87</v>
      </c>
      <c r="R14" s="9">
        <f t="shared" si="0"/>
        <v>0.37683710730416764</v>
      </c>
      <c r="S14" s="9">
        <f t="shared" si="1"/>
        <v>2.9535230022043502E-2</v>
      </c>
      <c r="U14" s="7">
        <v>18.004464422045132</v>
      </c>
      <c r="W14" s="7">
        <v>50.997999999999998</v>
      </c>
      <c r="Y14" s="7">
        <v>70.266000000000005</v>
      </c>
      <c r="AA14" s="21">
        <v>133.815</v>
      </c>
      <c r="AC14" s="7">
        <v>4.6959999999999997</v>
      </c>
      <c r="AE14" s="7">
        <v>43.088999999999999</v>
      </c>
      <c r="AG14" s="7">
        <v>63.192999999999998</v>
      </c>
      <c r="AI14" s="21">
        <v>99.409000000000006</v>
      </c>
      <c r="AK14" s="7">
        <v>25.143000000000001</v>
      </c>
      <c r="AL14" s="7"/>
      <c r="AM14" s="7">
        <v>71.667000000000002</v>
      </c>
      <c r="AN14" s="7"/>
      <c r="AO14" s="7">
        <v>126.419</v>
      </c>
      <c r="AP14" s="7"/>
      <c r="AQ14" s="21">
        <v>136.87</v>
      </c>
      <c r="AS14" s="7">
        <v>32.125999999999998</v>
      </c>
      <c r="AU14" s="7">
        <v>15.56</v>
      </c>
      <c r="AW14" s="7">
        <v>2.9780000000000002</v>
      </c>
      <c r="AX14" s="21">
        <v>77.88</v>
      </c>
      <c r="AY14" s="7">
        <v>15.69</v>
      </c>
      <c r="AZ14" s="7">
        <v>103.89</v>
      </c>
      <c r="BA14" s="7">
        <v>153.18199999999999</v>
      </c>
      <c r="BB14" s="21">
        <v>135.31700000000001</v>
      </c>
      <c r="BC14" s="58">
        <v>70.093999999999994</v>
      </c>
      <c r="BD14" s="58">
        <v>197.59700000000001</v>
      </c>
      <c r="BE14" s="58">
        <v>430.846</v>
      </c>
      <c r="BF14" s="21">
        <v>546.86800000000005</v>
      </c>
      <c r="BG14" s="58">
        <v>55.823</v>
      </c>
      <c r="BH14" s="58">
        <v>403.49099999999999</v>
      </c>
      <c r="BI14" s="58">
        <v>787.24900000000002</v>
      </c>
      <c r="BJ14" s="21">
        <v>843.19399999999996</v>
      </c>
      <c r="BK14" s="58">
        <v>156.34700000000001</v>
      </c>
      <c r="BL14" s="8">
        <v>1.7946554651890252</v>
      </c>
      <c r="BM14" s="8">
        <v>1.8007631263099442</v>
      </c>
      <c r="BN14" s="74"/>
      <c r="BO14" s="72"/>
      <c r="BP14" s="67"/>
      <c r="BQ14" s="68"/>
    </row>
    <row r="15" spans="1:70" ht="15" x14ac:dyDescent="0.25">
      <c r="A15" s="26" t="s">
        <v>83</v>
      </c>
      <c r="B15" s="27"/>
      <c r="C15" s="28">
        <v>1819.6180000000004</v>
      </c>
      <c r="D15" s="27"/>
      <c r="E15" s="28">
        <v>1656.9670000000006</v>
      </c>
      <c r="F15" s="27"/>
      <c r="G15" s="28">
        <v>2071.3280000000013</v>
      </c>
      <c r="H15" s="27"/>
      <c r="I15" s="28">
        <v>2317.8760000000002</v>
      </c>
      <c r="J15" s="27"/>
      <c r="K15" s="28">
        <v>1049.3912054130269</v>
      </c>
      <c r="L15" s="27"/>
      <c r="M15" s="28">
        <v>1264.7090000000001</v>
      </c>
      <c r="N15" s="27"/>
      <c r="O15" s="28">
        <f>SUM(O12:O14)</f>
        <v>2122.0030000000002</v>
      </c>
      <c r="P15" s="27"/>
      <c r="Q15" s="29">
        <f>SUM(Q12:Q14)</f>
        <v>2654.04</v>
      </c>
      <c r="R15" s="39">
        <f t="shared" si="0"/>
        <v>0.25072396221871496</v>
      </c>
      <c r="S15" s="39">
        <f t="shared" si="1"/>
        <v>5.082819665691285E-2</v>
      </c>
      <c r="T15" s="27"/>
      <c r="U15" s="28">
        <v>329.83810545167171</v>
      </c>
      <c r="V15" s="27"/>
      <c r="W15" s="28">
        <v>621.73400000000004</v>
      </c>
      <c r="X15" s="27"/>
      <c r="Y15" s="28">
        <v>960.70499999999993</v>
      </c>
      <c r="Z15" s="27"/>
      <c r="AA15" s="29">
        <v>1264.7090000000001</v>
      </c>
      <c r="AB15" s="27"/>
      <c r="AC15" s="28">
        <v>495.38300000000004</v>
      </c>
      <c r="AD15" s="27"/>
      <c r="AE15" s="28">
        <v>986.62100000000009</v>
      </c>
      <c r="AF15" s="27"/>
      <c r="AG15" s="28">
        <v>1443.5729999999999</v>
      </c>
      <c r="AH15" s="27"/>
      <c r="AI15" s="29">
        <f>SUM(AI12:AI14)</f>
        <v>2122.0030000000002</v>
      </c>
      <c r="AJ15" s="27"/>
      <c r="AK15" s="28">
        <v>619.94100000000003</v>
      </c>
      <c r="AL15" s="28"/>
      <c r="AM15" s="28">
        <v>1113.7959999999998</v>
      </c>
      <c r="AN15" s="28"/>
      <c r="AO15" s="28">
        <f>SUM(AO12:AO14)</f>
        <v>1442.557</v>
      </c>
      <c r="AP15" s="28"/>
      <c r="AQ15" s="29">
        <f>SUM(AQ12:AQ14)</f>
        <v>2654.04</v>
      </c>
      <c r="AR15" s="27"/>
      <c r="AS15" s="28">
        <f>SUM(AS12:AS14)</f>
        <v>514.05899999999997</v>
      </c>
      <c r="AT15" s="27"/>
      <c r="AU15" s="28">
        <f>SUM(AU12:AU14)</f>
        <v>1096.7963</v>
      </c>
      <c r="AV15" s="27"/>
      <c r="AW15" s="28">
        <f>SUM(AW12:AW14)</f>
        <v>1722.91</v>
      </c>
      <c r="AX15" s="29">
        <v>2558.9700000000003</v>
      </c>
      <c r="AY15" s="28">
        <v>665.45299999999997</v>
      </c>
      <c r="AZ15" s="28">
        <v>1313.4910000000002</v>
      </c>
      <c r="BA15" s="28">
        <v>2129.172</v>
      </c>
      <c r="BB15" s="29">
        <v>2789.3209999999999</v>
      </c>
      <c r="BC15" s="28">
        <v>732.17399999999998</v>
      </c>
      <c r="BD15" s="28">
        <v>1769.2829999999999</v>
      </c>
      <c r="BE15" s="28">
        <v>2868.3870000000002</v>
      </c>
      <c r="BF15" s="29">
        <v>3856.7370000000001</v>
      </c>
      <c r="BG15" s="28">
        <v>931.86400000000003</v>
      </c>
      <c r="BH15" s="28">
        <v>2173.1210000000001</v>
      </c>
      <c r="BI15" s="28">
        <v>3503.6539999999995</v>
      </c>
      <c r="BJ15" s="29">
        <v>4582.08</v>
      </c>
      <c r="BK15" s="28">
        <v>1033.3579999999999</v>
      </c>
      <c r="BL15" s="30">
        <v>-4.179053546557665E-2</v>
      </c>
      <c r="BM15" s="30">
        <v>0.10891503481194675</v>
      </c>
      <c r="BN15" s="74"/>
      <c r="BO15" s="72"/>
      <c r="BP15" s="67"/>
      <c r="BQ15" s="68"/>
    </row>
    <row r="16" spans="1:70" ht="9.75" customHeight="1" x14ac:dyDescent="0.25">
      <c r="A16" s="16"/>
      <c r="C16" s="7"/>
      <c r="E16" s="7"/>
      <c r="G16" s="7"/>
      <c r="I16" s="7"/>
      <c r="K16" s="7"/>
      <c r="M16" s="7"/>
      <c r="O16" s="7"/>
      <c r="Q16" s="21"/>
      <c r="R16" s="9"/>
      <c r="S16" s="9"/>
      <c r="U16" s="7"/>
      <c r="W16" s="7"/>
      <c r="Y16" s="7"/>
      <c r="AA16" s="21"/>
      <c r="AC16" s="7"/>
      <c r="AE16" s="7"/>
      <c r="AG16" s="7"/>
      <c r="AI16" s="21"/>
      <c r="AK16" s="7"/>
      <c r="AL16" s="7"/>
      <c r="AM16" s="7"/>
      <c r="AN16" s="7"/>
      <c r="AO16" s="7"/>
      <c r="AP16" s="7"/>
      <c r="AQ16" s="21"/>
      <c r="AS16" s="7"/>
      <c r="AU16" s="7"/>
      <c r="AW16" s="7"/>
      <c r="AX16" s="21"/>
      <c r="AY16" s="7"/>
      <c r="AZ16" s="7"/>
      <c r="BA16" s="7"/>
      <c r="BB16" s="21"/>
      <c r="BC16" s="58"/>
      <c r="BD16" s="58"/>
      <c r="BE16" s="58"/>
      <c r="BF16" s="21"/>
      <c r="BG16" s="58"/>
      <c r="BH16" s="58"/>
      <c r="BI16" s="58"/>
      <c r="BJ16" s="21"/>
      <c r="BK16" s="58"/>
      <c r="BL16" s="8"/>
      <c r="BM16" s="8"/>
      <c r="BN16" s="74"/>
      <c r="BO16" s="72"/>
      <c r="BP16" s="67"/>
      <c r="BQ16" s="68"/>
    </row>
    <row r="17" spans="1:69" ht="15" x14ac:dyDescent="0.25">
      <c r="A17" s="26" t="s">
        <v>26</v>
      </c>
      <c r="B17" s="27"/>
      <c r="C17" s="28">
        <v>10240.130000000001</v>
      </c>
      <c r="D17" s="27"/>
      <c r="E17" s="28">
        <v>10380.699000000001</v>
      </c>
      <c r="F17" s="27"/>
      <c r="G17" s="28">
        <v>11018.057000000001</v>
      </c>
      <c r="H17" s="27"/>
      <c r="I17" s="28">
        <v>11456.602000000001</v>
      </c>
      <c r="J17" s="27"/>
      <c r="K17" s="28">
        <v>11623.435048710695</v>
      </c>
      <c r="L17" s="27"/>
      <c r="M17" s="28">
        <v>13590.815000000001</v>
      </c>
      <c r="N17" s="27"/>
      <c r="O17" s="28">
        <f>+O15+O10</f>
        <v>13456.543000000001</v>
      </c>
      <c r="P17" s="27"/>
      <c r="Q17" s="29">
        <f>Q15+Q10</f>
        <v>14006.705000000002</v>
      </c>
      <c r="R17" s="39">
        <f t="shared" si="0"/>
        <v>4.0884348974324247E-2</v>
      </c>
      <c r="S17" s="39">
        <f t="shared" si="1"/>
        <v>4.9170796154062169E-2</v>
      </c>
      <c r="T17" s="27"/>
      <c r="U17" s="28">
        <v>3164.2771950504793</v>
      </c>
      <c r="V17" s="27"/>
      <c r="W17" s="28">
        <v>6593.9375397425001</v>
      </c>
      <c r="X17" s="27"/>
      <c r="Y17" s="28">
        <v>10094.182000000001</v>
      </c>
      <c r="Z17" s="27"/>
      <c r="AA17" s="29">
        <v>13590.815000000001</v>
      </c>
      <c r="AB17" s="27"/>
      <c r="AC17" s="28">
        <v>3470.2240000000002</v>
      </c>
      <c r="AD17" s="27"/>
      <c r="AE17" s="28">
        <v>6870.6320000000005</v>
      </c>
      <c r="AF17" s="27"/>
      <c r="AG17" s="28">
        <v>9919.7100000000009</v>
      </c>
      <c r="AH17" s="27"/>
      <c r="AI17" s="29">
        <f>+AI15+AI10</f>
        <v>13456.543000000001</v>
      </c>
      <c r="AJ17" s="27"/>
      <c r="AK17" s="28">
        <v>3694.9030000000002</v>
      </c>
      <c r="AL17" s="28"/>
      <c r="AM17" s="28">
        <v>7203.7070000000003</v>
      </c>
      <c r="AN17" s="28"/>
      <c r="AO17" s="28">
        <f>+AO15+AO10</f>
        <v>10428.075000000001</v>
      </c>
      <c r="AP17" s="28"/>
      <c r="AQ17" s="29">
        <f>AQ15+AQ10</f>
        <v>14006.705000000002</v>
      </c>
      <c r="AR17" s="27"/>
      <c r="AS17" s="28">
        <f>AS15+AS10</f>
        <v>3281.3899999999994</v>
      </c>
      <c r="AT17" s="27"/>
      <c r="AU17" s="28">
        <f>AU15+AU10</f>
        <v>6750.4832999999999</v>
      </c>
      <c r="AV17" s="27"/>
      <c r="AW17" s="28">
        <f>AW15+AW10</f>
        <v>10736.761</v>
      </c>
      <c r="AX17" s="29">
        <v>15528.348</v>
      </c>
      <c r="AY17" s="28">
        <v>4027.6509999999998</v>
      </c>
      <c r="AZ17" s="28">
        <v>8267.2209999999995</v>
      </c>
      <c r="BA17" s="28">
        <v>12834.111999999999</v>
      </c>
      <c r="BB17" s="29">
        <v>17491.396000000001</v>
      </c>
      <c r="BC17" s="28">
        <v>4572.5129999999999</v>
      </c>
      <c r="BD17" s="28">
        <v>9565.2649999999994</v>
      </c>
      <c r="BE17" s="28">
        <v>14857.183999999999</v>
      </c>
      <c r="BF17" s="29">
        <v>19794.446</v>
      </c>
      <c r="BG17" s="28">
        <v>4550.4870000000001</v>
      </c>
      <c r="BH17" s="28">
        <v>9356.6659999999993</v>
      </c>
      <c r="BI17" s="28">
        <v>14290.936</v>
      </c>
      <c r="BJ17" s="29">
        <v>19347.830999999998</v>
      </c>
      <c r="BK17" s="28">
        <v>5220.8329999999996</v>
      </c>
      <c r="BL17" s="30">
        <v>3.2418707527049451E-2</v>
      </c>
      <c r="BM17" s="30">
        <v>0.14731302385876499</v>
      </c>
      <c r="BN17" s="74"/>
      <c r="BO17" s="72"/>
      <c r="BP17" s="67"/>
      <c r="BQ17" s="68"/>
    </row>
    <row r="18" spans="1:69" ht="9.75" customHeight="1" x14ac:dyDescent="0.25">
      <c r="A18" s="16"/>
      <c r="C18" s="7"/>
      <c r="E18" s="7"/>
      <c r="G18" s="7"/>
      <c r="I18" s="7"/>
      <c r="K18" s="7"/>
      <c r="M18" s="7"/>
      <c r="O18" s="7"/>
      <c r="Q18" s="21"/>
      <c r="R18" s="9"/>
      <c r="S18" s="9"/>
      <c r="U18" s="7"/>
      <c r="W18" s="7"/>
      <c r="Y18" s="7"/>
      <c r="AA18" s="21"/>
      <c r="AC18" s="7"/>
      <c r="AE18" s="7"/>
      <c r="AG18" s="7"/>
      <c r="AI18" s="21"/>
      <c r="AK18" s="7"/>
      <c r="AL18" s="7"/>
      <c r="AM18" s="7"/>
      <c r="AN18" s="7"/>
      <c r="AO18" s="7"/>
      <c r="AP18" s="7"/>
      <c r="AQ18" s="21"/>
      <c r="AS18" s="7"/>
      <c r="AU18" s="7"/>
      <c r="AW18" s="7"/>
      <c r="AX18" s="21"/>
      <c r="AY18" s="7"/>
      <c r="AZ18" s="7"/>
      <c r="BA18" s="7"/>
      <c r="BB18" s="21"/>
      <c r="BC18" s="58"/>
      <c r="BD18" s="58"/>
      <c r="BE18" s="58"/>
      <c r="BF18" s="21"/>
      <c r="BG18" s="58"/>
      <c r="BH18" s="58"/>
      <c r="BI18" s="58"/>
      <c r="BJ18" s="21"/>
      <c r="BK18" s="58"/>
      <c r="BL18" s="8"/>
      <c r="BM18" s="8"/>
      <c r="BN18" s="74"/>
      <c r="BO18" s="72"/>
      <c r="BP18" s="67"/>
      <c r="BQ18" s="68"/>
    </row>
    <row r="19" spans="1:69" ht="15" x14ac:dyDescent="0.25">
      <c r="A19" s="16" t="s">
        <v>28</v>
      </c>
      <c r="C19" s="7">
        <v>-363.04</v>
      </c>
      <c r="E19" s="7">
        <v>-364.56299999999999</v>
      </c>
      <c r="G19" s="7">
        <v>-402.25100000000003</v>
      </c>
      <c r="I19" s="7">
        <v>-410.95699999999999</v>
      </c>
      <c r="K19" s="7">
        <v>-517.95500000000004</v>
      </c>
      <c r="M19" s="7">
        <v>-983.97400000000005</v>
      </c>
      <c r="O19" s="7">
        <v>-1046.4829999999999</v>
      </c>
      <c r="Q19" s="21">
        <v>-1057.5039999999999</v>
      </c>
      <c r="R19" s="9">
        <f t="shared" si="0"/>
        <v>1.0531465871877588E-2</v>
      </c>
      <c r="S19" s="9">
        <f t="shared" si="1"/>
        <v>0.21326865386644256</v>
      </c>
      <c r="U19" s="7">
        <v>-176.97399999999999</v>
      </c>
      <c r="W19" s="7">
        <v>-394.44299999999998</v>
      </c>
      <c r="Y19" s="7">
        <v>-701.85400000000004</v>
      </c>
      <c r="AA19" s="21">
        <v>-983.97400000000005</v>
      </c>
      <c r="AC19" s="7">
        <v>-253.75700000000001</v>
      </c>
      <c r="AE19" s="7">
        <v>-516.01800000000003</v>
      </c>
      <c r="AG19" s="7">
        <v>-771.68299999999999</v>
      </c>
      <c r="AI19" s="21">
        <v>-1046.4829999999999</v>
      </c>
      <c r="AK19" s="7">
        <v>-240.62200000000001</v>
      </c>
      <c r="AL19" s="7"/>
      <c r="AM19" s="7">
        <v>-502.16300000000001</v>
      </c>
      <c r="AN19" s="7"/>
      <c r="AO19" s="7">
        <v>-763.63300000000004</v>
      </c>
      <c r="AP19" s="7"/>
      <c r="AQ19" s="21">
        <v>-1057.5039999999999</v>
      </c>
      <c r="AS19" s="7">
        <v>-272.24700000000001</v>
      </c>
      <c r="AU19" s="7">
        <v>-571.75699999999995</v>
      </c>
      <c r="AW19" s="7">
        <v>-851.69500000000005</v>
      </c>
      <c r="AX19" s="21">
        <v>-1162.971</v>
      </c>
      <c r="AY19" s="7">
        <v>-300.834</v>
      </c>
      <c r="AZ19" s="7">
        <v>-611.51700000000005</v>
      </c>
      <c r="BA19" s="7">
        <v>-936.44799999999998</v>
      </c>
      <c r="BB19" s="21">
        <v>-1296.577</v>
      </c>
      <c r="BC19" s="58">
        <v>-363.488</v>
      </c>
      <c r="BD19" s="58">
        <v>-745.26199999999994</v>
      </c>
      <c r="BE19" s="58">
        <v>-1115.5519999999999</v>
      </c>
      <c r="BF19" s="21">
        <v>-1547.4369999999999</v>
      </c>
      <c r="BG19" s="58">
        <v>-414.88499999999999</v>
      </c>
      <c r="BH19" s="58">
        <v>-873.33199999999999</v>
      </c>
      <c r="BI19" s="58">
        <v>-1338.2070000000001</v>
      </c>
      <c r="BJ19" s="21">
        <v>-1815.3820000000001</v>
      </c>
      <c r="BK19" s="58">
        <v>-323.76600000000002</v>
      </c>
      <c r="BL19" s="8">
        <v>-0.3214942107193377</v>
      </c>
      <c r="BM19" s="8">
        <v>-0.21962471528254812</v>
      </c>
      <c r="BN19" s="74"/>
      <c r="BO19" s="72"/>
      <c r="BP19" s="67"/>
      <c r="BQ19" s="68"/>
    </row>
    <row r="20" spans="1:69" ht="15" x14ac:dyDescent="0.25">
      <c r="A20" s="16" t="s">
        <v>84</v>
      </c>
      <c r="C20" s="7">
        <v>-3195.8630000000003</v>
      </c>
      <c r="E20" s="7">
        <v>-3799.7449999999999</v>
      </c>
      <c r="G20" s="7">
        <v>-4011.8250000000003</v>
      </c>
      <c r="I20" s="7">
        <v>-3985.7760000000003</v>
      </c>
      <c r="K20" s="7">
        <v>-4145.1080000000002</v>
      </c>
      <c r="M20" s="7">
        <v>-4467.0640000000003</v>
      </c>
      <c r="O20" s="7">
        <v>-5006.7960000000003</v>
      </c>
      <c r="Q20" s="21">
        <v>-4974.4369999999999</v>
      </c>
      <c r="R20" s="9">
        <f t="shared" si="0"/>
        <v>-6.4630154693741115E-3</v>
      </c>
      <c r="S20" s="9">
        <f t="shared" si="1"/>
        <v>4.3951664142324764E-2</v>
      </c>
      <c r="U20" s="7">
        <v>-994.23300000000006</v>
      </c>
      <c r="W20" s="7">
        <v>-2140.560565920568</v>
      </c>
      <c r="Y20" s="7">
        <v>-3248.373</v>
      </c>
      <c r="AA20" s="21">
        <v>-4467.0640000000003</v>
      </c>
      <c r="AC20" s="7">
        <v>-1146.1690000000001</v>
      </c>
      <c r="AE20" s="7">
        <v>-2278.1799999999998</v>
      </c>
      <c r="AG20" s="7">
        <v>-3603.79</v>
      </c>
      <c r="AI20" s="21">
        <v>-5006.7960000000003</v>
      </c>
      <c r="AK20" s="7">
        <v>-1218.5609999999999</v>
      </c>
      <c r="AL20" s="7"/>
      <c r="AM20" s="7">
        <v>-2450.944</v>
      </c>
      <c r="AN20" s="7"/>
      <c r="AO20" s="7">
        <v>-3943.4409999999998</v>
      </c>
      <c r="AP20" s="7"/>
      <c r="AQ20" s="21">
        <v>-4974.4369999999999</v>
      </c>
      <c r="AS20" s="7">
        <v>-1244.6849999999999</v>
      </c>
      <c r="AU20" s="7">
        <v>-2465.1060000000002</v>
      </c>
      <c r="AW20" s="7">
        <v>-3978.5369999999998</v>
      </c>
      <c r="AX20" s="21">
        <v>-5219.6030000000001</v>
      </c>
      <c r="AY20" s="7">
        <v>-1226.431</v>
      </c>
      <c r="AZ20" s="7">
        <v>-2402.415</v>
      </c>
      <c r="BA20" s="7">
        <v>-3581.49</v>
      </c>
      <c r="BB20" s="21">
        <v>-4905.8580000000002</v>
      </c>
      <c r="BC20" s="58">
        <v>-1200.501</v>
      </c>
      <c r="BD20" s="58">
        <v>-2404.8620000000001</v>
      </c>
      <c r="BE20" s="58">
        <v>-3655.7919999999999</v>
      </c>
      <c r="BF20" s="21">
        <v>-4841.4639999999999</v>
      </c>
      <c r="BG20" s="58">
        <v>-1192.5429999999999</v>
      </c>
      <c r="BH20" s="58">
        <v>-2446.9920000000002</v>
      </c>
      <c r="BI20" s="58">
        <v>-3766.2370000000001</v>
      </c>
      <c r="BJ20" s="21">
        <v>-5420.5010000000002</v>
      </c>
      <c r="BK20" s="58">
        <v>-1658.432</v>
      </c>
      <c r="BL20" s="8">
        <v>2.5195494794059137E-3</v>
      </c>
      <c r="BM20" s="8">
        <v>0.39066851258193647</v>
      </c>
      <c r="BN20" s="74"/>
      <c r="BO20" s="72"/>
      <c r="BP20" s="67"/>
      <c r="BQ20" s="68"/>
    </row>
    <row r="21" spans="1:69" ht="15" x14ac:dyDescent="0.25">
      <c r="A21" s="26" t="s">
        <v>30</v>
      </c>
      <c r="B21" s="27"/>
      <c r="C21" s="28">
        <v>-3558.9030000000002</v>
      </c>
      <c r="D21" s="27"/>
      <c r="E21" s="28">
        <v>-4164.308</v>
      </c>
      <c r="F21" s="27"/>
      <c r="G21" s="28">
        <v>-4414.076</v>
      </c>
      <c r="H21" s="27"/>
      <c r="I21" s="28">
        <v>-4396.7330000000002</v>
      </c>
      <c r="J21" s="27"/>
      <c r="K21" s="28">
        <v>-4663.0630000000001</v>
      </c>
      <c r="L21" s="27"/>
      <c r="M21" s="28">
        <v>-5451.0380000000005</v>
      </c>
      <c r="N21" s="27"/>
      <c r="O21" s="28">
        <f>+O20+O19</f>
        <v>-6053.2790000000005</v>
      </c>
      <c r="P21" s="27"/>
      <c r="Q21" s="29">
        <f>SUM(Q19:Q20)</f>
        <v>-6031.9409999999998</v>
      </c>
      <c r="R21" s="39">
        <f t="shared" si="0"/>
        <v>-3.5250316398766079E-3</v>
      </c>
      <c r="S21" s="39">
        <f t="shared" si="1"/>
        <v>6.4445562245548649E-2</v>
      </c>
      <c r="T21" s="27"/>
      <c r="U21" s="28">
        <v>-1171.2070000000001</v>
      </c>
      <c r="V21" s="27"/>
      <c r="W21" s="28">
        <v>-2535.0035659205682</v>
      </c>
      <c r="X21" s="27"/>
      <c r="Y21" s="28">
        <v>-3950.2269999999999</v>
      </c>
      <c r="Z21" s="27"/>
      <c r="AA21" s="29">
        <v>-5451.0380000000005</v>
      </c>
      <c r="AB21" s="27"/>
      <c r="AC21" s="28">
        <v>-1399.9259999999999</v>
      </c>
      <c r="AD21" s="27"/>
      <c r="AE21" s="28">
        <v>-2794.1979999999999</v>
      </c>
      <c r="AF21" s="27"/>
      <c r="AG21" s="28">
        <v>-4375.473</v>
      </c>
      <c r="AH21" s="27"/>
      <c r="AI21" s="29">
        <f>+AI20+AI19</f>
        <v>-6053.2790000000005</v>
      </c>
      <c r="AJ21" s="27"/>
      <c r="AK21" s="28">
        <v>-1459.183</v>
      </c>
      <c r="AL21" s="28"/>
      <c r="AM21" s="28">
        <v>-2953.107</v>
      </c>
      <c r="AN21" s="28"/>
      <c r="AO21" s="28">
        <f>SUM(AO19:AO20)</f>
        <v>-4707.0739999999996</v>
      </c>
      <c r="AP21" s="28"/>
      <c r="AQ21" s="29">
        <f>SUM(AQ19:AQ20)</f>
        <v>-6031.9409999999998</v>
      </c>
      <c r="AR21" s="27"/>
      <c r="AS21" s="28">
        <f>SUM(AS19:AS20)</f>
        <v>-1516.932</v>
      </c>
      <c r="AT21" s="27"/>
      <c r="AU21" s="28">
        <f>SUM(AU19:AU20)</f>
        <v>-3036.8630000000003</v>
      </c>
      <c r="AV21" s="27"/>
      <c r="AW21" s="28">
        <f>SUM(AW19:AW20)</f>
        <v>-4830.232</v>
      </c>
      <c r="AX21" s="29">
        <v>-6382.5740000000005</v>
      </c>
      <c r="AY21" s="28">
        <v>-1527.2650000000001</v>
      </c>
      <c r="AZ21" s="28">
        <v>-3013.9319999999998</v>
      </c>
      <c r="BA21" s="28">
        <v>-4517.9380000000001</v>
      </c>
      <c r="BB21" s="29">
        <v>-6202.4350000000004</v>
      </c>
      <c r="BC21" s="28">
        <v>-1563.99</v>
      </c>
      <c r="BD21" s="28">
        <v>-3150.1239999999998</v>
      </c>
      <c r="BE21" s="28">
        <v>-4771.3440000000001</v>
      </c>
      <c r="BF21" s="29">
        <v>-6388.9009999999998</v>
      </c>
      <c r="BG21" s="28">
        <v>-1607.4279999999999</v>
      </c>
      <c r="BH21" s="28">
        <v>-3320.3240000000001</v>
      </c>
      <c r="BI21" s="28">
        <v>-5104.4440000000004</v>
      </c>
      <c r="BJ21" s="29">
        <v>-7235.8829999999998</v>
      </c>
      <c r="BK21" s="28">
        <v>-1982.1980000000001</v>
      </c>
      <c r="BL21" s="30">
        <v>-7.0018893339194643E-2</v>
      </c>
      <c r="BM21" s="30">
        <v>0.23314885643400518</v>
      </c>
      <c r="BN21" s="74"/>
      <c r="BO21" s="72"/>
      <c r="BP21" s="67"/>
      <c r="BQ21" s="68"/>
    </row>
    <row r="22" spans="1:69" ht="9.75" customHeight="1" x14ac:dyDescent="0.25">
      <c r="A22" s="16"/>
      <c r="C22" s="7"/>
      <c r="E22" s="7"/>
      <c r="G22" s="7"/>
      <c r="I22" s="7"/>
      <c r="K22" s="7"/>
      <c r="M22" s="7"/>
      <c r="O22" s="7"/>
      <c r="Q22" s="21"/>
      <c r="R22" s="9"/>
      <c r="S22" s="9"/>
      <c r="U22" s="7"/>
      <c r="W22" s="7"/>
      <c r="Y22" s="7"/>
      <c r="AA22" s="21"/>
      <c r="AC22" s="7"/>
      <c r="AE22" s="7"/>
      <c r="AG22" s="7"/>
      <c r="AI22" s="21"/>
      <c r="AK22" s="7"/>
      <c r="AL22" s="7"/>
      <c r="AM22" s="7"/>
      <c r="AN22" s="7"/>
      <c r="AO22" s="7"/>
      <c r="AP22" s="7"/>
      <c r="AQ22" s="21"/>
      <c r="AS22" s="7"/>
      <c r="AU22" s="7"/>
      <c r="AW22" s="7"/>
      <c r="AX22" s="21"/>
      <c r="AY22" s="7"/>
      <c r="AZ22" s="7"/>
      <c r="BA22" s="7"/>
      <c r="BB22" s="21"/>
      <c r="BC22" s="58"/>
      <c r="BD22" s="58"/>
      <c r="BE22" s="58"/>
      <c r="BF22" s="21"/>
      <c r="BG22" s="58"/>
      <c r="BH22" s="58"/>
      <c r="BI22" s="58"/>
      <c r="BJ22" s="21"/>
      <c r="BK22" s="58"/>
      <c r="BL22" s="8"/>
      <c r="BM22" s="8"/>
      <c r="BN22" s="74"/>
      <c r="BO22" s="72"/>
      <c r="BP22" s="67"/>
      <c r="BQ22" s="68"/>
    </row>
    <row r="23" spans="1:69" ht="15" x14ac:dyDescent="0.25">
      <c r="A23" s="16" t="s">
        <v>31</v>
      </c>
      <c r="C23" s="7">
        <v>-1490.001</v>
      </c>
      <c r="E23" s="7">
        <v>-981.96500000000003</v>
      </c>
      <c r="G23" s="7">
        <v>-1300.1659999999999</v>
      </c>
      <c r="I23" s="7">
        <v>-1191.115</v>
      </c>
      <c r="K23" s="7">
        <v>-1177.4094238789351</v>
      </c>
      <c r="M23" s="7">
        <v>-1713.3700000000001</v>
      </c>
      <c r="O23" s="7">
        <v>-1152.0419999999999</v>
      </c>
      <c r="Q23" s="21">
        <v>-1785.41</v>
      </c>
      <c r="R23" s="9">
        <f t="shared" si="0"/>
        <v>0.54977856710085238</v>
      </c>
      <c r="S23" s="9">
        <f t="shared" si="1"/>
        <v>6.5486205982942636E-2</v>
      </c>
      <c r="U23" s="7">
        <v>-383.81803947180117</v>
      </c>
      <c r="W23" s="7">
        <v>-696.18968207565206</v>
      </c>
      <c r="Y23" s="7">
        <v>-975.40800000000002</v>
      </c>
      <c r="AA23" s="21">
        <v>-1713.3700000000001</v>
      </c>
      <c r="AC23" s="7">
        <v>-273.154</v>
      </c>
      <c r="AE23" s="7">
        <v>-533.55700000000002</v>
      </c>
      <c r="AG23" s="7">
        <v>-896.49199999999996</v>
      </c>
      <c r="AI23" s="21">
        <v>-1152.0419999999999</v>
      </c>
      <c r="AK23" s="7">
        <v>-543.86099999999999</v>
      </c>
      <c r="AL23" s="7"/>
      <c r="AM23" s="7">
        <v>-1108.06</v>
      </c>
      <c r="AN23" s="7"/>
      <c r="AO23" s="7">
        <v>-1557.3320000000001</v>
      </c>
      <c r="AP23" s="7"/>
      <c r="AQ23" s="21">
        <v>-1785.41</v>
      </c>
      <c r="AS23" s="7">
        <v>-341.20299999999997</v>
      </c>
      <c r="AU23" s="7">
        <v>-611.55999999999995</v>
      </c>
      <c r="AW23" s="7">
        <v>-917.02499999999998</v>
      </c>
      <c r="AX23" s="21">
        <v>-1453.6369999999999</v>
      </c>
      <c r="AY23" s="7">
        <v>-888.07</v>
      </c>
      <c r="AZ23" s="7">
        <v>-1454.444</v>
      </c>
      <c r="BA23" s="7">
        <v>-1743.0719999999999</v>
      </c>
      <c r="BB23" s="21">
        <v>-2163.8939999999998</v>
      </c>
      <c r="BC23" s="58">
        <v>-241.441</v>
      </c>
      <c r="BD23" s="58">
        <v>-608.78700000000003</v>
      </c>
      <c r="BE23" s="58">
        <v>-960.25099999999998</v>
      </c>
      <c r="BF23" s="21">
        <v>-981.23699999999997</v>
      </c>
      <c r="BG23" s="58">
        <v>-438.44099999999997</v>
      </c>
      <c r="BH23" s="58">
        <v>-1171.1199999999999</v>
      </c>
      <c r="BI23" s="58">
        <v>-1791.9970000000001</v>
      </c>
      <c r="BJ23" s="21">
        <v>-1841.9059999999999</v>
      </c>
      <c r="BK23" s="58">
        <v>-353.92700000000002</v>
      </c>
      <c r="BL23" s="8">
        <v>6.0914464325071638</v>
      </c>
      <c r="BM23" s="8">
        <v>-0.19276025736644142</v>
      </c>
      <c r="BN23" s="74"/>
      <c r="BO23" s="72"/>
      <c r="BP23" s="67"/>
      <c r="BQ23" s="68"/>
    </row>
    <row r="24" spans="1:69" ht="15" x14ac:dyDescent="0.25">
      <c r="A24" s="26" t="s">
        <v>32</v>
      </c>
      <c r="B24" s="27"/>
      <c r="C24" s="28">
        <v>-1490.001</v>
      </c>
      <c r="D24" s="27"/>
      <c r="E24" s="28">
        <v>-981.96500000000003</v>
      </c>
      <c r="F24" s="27"/>
      <c r="G24" s="28">
        <v>-1300.1659999999999</v>
      </c>
      <c r="H24" s="27"/>
      <c r="I24" s="28">
        <v>-1191.115</v>
      </c>
      <c r="J24" s="27"/>
      <c r="K24" s="28">
        <v>-1177.4094238789351</v>
      </c>
      <c r="L24" s="27"/>
      <c r="M24" s="28">
        <v>-1713.3700000000001</v>
      </c>
      <c r="N24" s="27"/>
      <c r="O24" s="28">
        <f>+O23</f>
        <v>-1152.0419999999999</v>
      </c>
      <c r="P24" s="27"/>
      <c r="Q24" s="29">
        <f>Q23</f>
        <v>-1785.41</v>
      </c>
      <c r="R24" s="39">
        <f t="shared" si="0"/>
        <v>0.54977856710085238</v>
      </c>
      <c r="S24" s="39">
        <f t="shared" si="1"/>
        <v>6.5486205982942636E-2</v>
      </c>
      <c r="T24" s="27"/>
      <c r="U24" s="28">
        <v>-383.81803947180117</v>
      </c>
      <c r="V24" s="27"/>
      <c r="W24" s="28">
        <v>-696.18968207565206</v>
      </c>
      <c r="X24" s="27"/>
      <c r="Y24" s="28">
        <v>-975.40800000000002</v>
      </c>
      <c r="Z24" s="27"/>
      <c r="AA24" s="29">
        <v>-1713.3700000000001</v>
      </c>
      <c r="AB24" s="27"/>
      <c r="AC24" s="28">
        <v>-273.15388873447455</v>
      </c>
      <c r="AD24" s="27"/>
      <c r="AE24" s="28">
        <v>-533.55700000000002</v>
      </c>
      <c r="AF24" s="27"/>
      <c r="AG24" s="28">
        <v>-896.49199999999996</v>
      </c>
      <c r="AH24" s="27"/>
      <c r="AI24" s="29">
        <f>+AI23</f>
        <v>-1152.0419999999999</v>
      </c>
      <c r="AJ24" s="27"/>
      <c r="AK24" s="28">
        <v>-543.86099999999999</v>
      </c>
      <c r="AL24" s="28"/>
      <c r="AM24" s="28">
        <v>-1108.06</v>
      </c>
      <c r="AN24" s="28"/>
      <c r="AO24" s="28">
        <f>+AO23</f>
        <v>-1557.3320000000001</v>
      </c>
      <c r="AP24" s="28"/>
      <c r="AQ24" s="29">
        <f>AQ23</f>
        <v>-1785.41</v>
      </c>
      <c r="AR24" s="27"/>
      <c r="AS24" s="28">
        <f>AS23</f>
        <v>-341.20299999999997</v>
      </c>
      <c r="AT24" s="27"/>
      <c r="AU24" s="28">
        <f>AU23</f>
        <v>-611.55999999999995</v>
      </c>
      <c r="AV24" s="27"/>
      <c r="AW24" s="28">
        <f>AW23</f>
        <v>-917.02499999999998</v>
      </c>
      <c r="AX24" s="29">
        <v>-1453.6369999999999</v>
      </c>
      <c r="AY24" s="28">
        <v>-888.07</v>
      </c>
      <c r="AZ24" s="28">
        <v>-1454.444</v>
      </c>
      <c r="BA24" s="28">
        <v>-1743.0719999999999</v>
      </c>
      <c r="BB24" s="29">
        <v>-2163.8939999999998</v>
      </c>
      <c r="BC24" s="28">
        <v>-241.44</v>
      </c>
      <c r="BD24" s="28">
        <v>-608.78700000000003</v>
      </c>
      <c r="BE24" s="28">
        <v>-960.25099999999998</v>
      </c>
      <c r="BF24" s="29">
        <v>-981.23699999999997</v>
      </c>
      <c r="BG24" s="28">
        <v>-438.44099999999997</v>
      </c>
      <c r="BH24" s="28">
        <v>-1171.1199999999999</v>
      </c>
      <c r="BI24" s="28">
        <v>-1791.9970000000001</v>
      </c>
      <c r="BJ24" s="29">
        <v>-1841.9059999999999</v>
      </c>
      <c r="BK24" s="28">
        <v>-353.92700000000002</v>
      </c>
      <c r="BL24" s="30">
        <v>6.0914464325071638</v>
      </c>
      <c r="BM24" s="30">
        <v>-0.19276025736644142</v>
      </c>
      <c r="BN24" s="74"/>
      <c r="BO24" s="72"/>
      <c r="BP24" s="67"/>
      <c r="BQ24" s="68"/>
    </row>
    <row r="25" spans="1:69" ht="9.75" customHeight="1" x14ac:dyDescent="0.25">
      <c r="A25" s="16"/>
      <c r="C25" s="7"/>
      <c r="E25" s="7"/>
      <c r="G25" s="7"/>
      <c r="I25" s="7"/>
      <c r="K25" s="7"/>
      <c r="M25" s="7"/>
      <c r="O25" s="7"/>
      <c r="Q25" s="21"/>
      <c r="R25" s="9"/>
      <c r="S25" s="9"/>
      <c r="U25" s="7"/>
      <c r="W25" s="7"/>
      <c r="Y25" s="7"/>
      <c r="AA25" s="21"/>
      <c r="AC25" s="7"/>
      <c r="AE25" s="7"/>
      <c r="AG25" s="7"/>
      <c r="AI25" s="21"/>
      <c r="AK25" s="7"/>
      <c r="AL25" s="7"/>
      <c r="AM25" s="7"/>
      <c r="AN25" s="7"/>
      <c r="AO25" s="7"/>
      <c r="AP25" s="7"/>
      <c r="AQ25" s="21"/>
      <c r="AS25" s="7"/>
      <c r="AU25" s="7"/>
      <c r="AW25" s="7"/>
      <c r="AX25" s="21"/>
      <c r="AY25" s="7"/>
      <c r="AZ25" s="7"/>
      <c r="BA25" s="7"/>
      <c r="BB25" s="21"/>
      <c r="BC25" s="58"/>
      <c r="BD25" s="58"/>
      <c r="BE25" s="58"/>
      <c r="BF25" s="21"/>
      <c r="BG25" s="58"/>
      <c r="BH25" s="58"/>
      <c r="BI25" s="58"/>
      <c r="BJ25" s="21"/>
      <c r="BK25" s="58"/>
      <c r="BL25" s="8"/>
      <c r="BM25" s="8"/>
      <c r="BN25" s="74"/>
      <c r="BO25" s="72"/>
      <c r="BP25" s="67"/>
      <c r="BQ25" s="68"/>
    </row>
    <row r="26" spans="1:69" ht="15" x14ac:dyDescent="0.25">
      <c r="A26" s="26" t="s">
        <v>85</v>
      </c>
      <c r="B26" s="27"/>
      <c r="C26" s="28">
        <v>5191.2259999999997</v>
      </c>
      <c r="D26" s="27"/>
      <c r="E26" s="28">
        <v>5234.4260000000004</v>
      </c>
      <c r="F26" s="27"/>
      <c r="G26" s="28">
        <v>5303.8150000000005</v>
      </c>
      <c r="H26" s="27"/>
      <c r="I26" s="28">
        <v>5868.7539999999999</v>
      </c>
      <c r="J26" s="27"/>
      <c r="K26" s="28">
        <v>5782.9626248317591</v>
      </c>
      <c r="L26" s="27"/>
      <c r="M26" s="28">
        <v>6426.4070000000002</v>
      </c>
      <c r="N26" s="27"/>
      <c r="O26" s="28">
        <f>+O24+O21+O17</f>
        <v>6251.2220000000016</v>
      </c>
      <c r="P26" s="27"/>
      <c r="Q26" s="29">
        <f>Q17+Q21+Q24</f>
        <v>6189.3540000000021</v>
      </c>
      <c r="R26" s="39">
        <f t="shared" si="0"/>
        <v>-9.8969449493234718E-3</v>
      </c>
      <c r="S26" s="39">
        <f t="shared" si="1"/>
        <v>3.1362629602711634E-2</v>
      </c>
      <c r="T26" s="27"/>
      <c r="U26" s="28">
        <v>1609.2521555786782</v>
      </c>
      <c r="V26" s="27"/>
      <c r="W26" s="28">
        <v>3362.7442917462795</v>
      </c>
      <c r="X26" s="27"/>
      <c r="Y26" s="28">
        <v>5168.5470000000005</v>
      </c>
      <c r="Z26" s="27"/>
      <c r="AA26" s="29">
        <v>6426.4070000000002</v>
      </c>
      <c r="AB26" s="27"/>
      <c r="AC26" s="28">
        <v>1797.1441112655255</v>
      </c>
      <c r="AD26" s="27"/>
      <c r="AE26" s="28">
        <v>3542.8770000000004</v>
      </c>
      <c r="AF26" s="27"/>
      <c r="AG26" s="28">
        <v>4647.7450000000008</v>
      </c>
      <c r="AH26" s="27"/>
      <c r="AI26" s="29">
        <f>+AI24+AI21+AI17</f>
        <v>6251.2220000000016</v>
      </c>
      <c r="AJ26" s="27"/>
      <c r="AK26" s="28">
        <v>1691.8589999999999</v>
      </c>
      <c r="AL26" s="28"/>
      <c r="AM26" s="28">
        <v>3142.5400000000004</v>
      </c>
      <c r="AN26" s="28"/>
      <c r="AO26" s="28">
        <f>+AO24+AO21+AO17</f>
        <v>4163.6690000000008</v>
      </c>
      <c r="AP26" s="28"/>
      <c r="AQ26" s="29">
        <f>AQ17+AQ21+AQ24</f>
        <v>6189.3540000000021</v>
      </c>
      <c r="AR26" s="27"/>
      <c r="AS26" s="28">
        <f>AS17+AS21+AS24</f>
        <v>1423.2549999999994</v>
      </c>
      <c r="AT26" s="27"/>
      <c r="AU26" s="28">
        <f>AU17+AU21+AU24</f>
        <v>3102.0602999999996</v>
      </c>
      <c r="AV26" s="27"/>
      <c r="AW26" s="28">
        <f>AW17+AW21+AW24</f>
        <v>4989.5040000000008</v>
      </c>
      <c r="AX26" s="29">
        <v>7692.1369999999997</v>
      </c>
      <c r="AY26" s="28">
        <v>1612.316</v>
      </c>
      <c r="AZ26" s="28">
        <v>3798.8449999999998</v>
      </c>
      <c r="BA26" s="28">
        <v>6573.1019999999999</v>
      </c>
      <c r="BB26" s="29">
        <v>9125.0669999999991</v>
      </c>
      <c r="BC26" s="28">
        <v>2767.0830000000001</v>
      </c>
      <c r="BD26" s="28">
        <v>5806.3540000000003</v>
      </c>
      <c r="BE26" s="28">
        <v>9125.5889999999999</v>
      </c>
      <c r="BF26" s="29">
        <v>12424.308000000001</v>
      </c>
      <c r="BG26" s="28">
        <v>2504.6179999999999</v>
      </c>
      <c r="BH26" s="28">
        <v>4865.2219999999998</v>
      </c>
      <c r="BI26" s="28">
        <v>7394.4949999999999</v>
      </c>
      <c r="BJ26" s="29">
        <v>10270.041999999999</v>
      </c>
      <c r="BK26" s="28">
        <v>2884.7080000000001</v>
      </c>
      <c r="BL26" s="30">
        <v>3.1858286440806793E-3</v>
      </c>
      <c r="BM26" s="30">
        <v>0.15175567691360525</v>
      </c>
      <c r="BN26" s="74"/>
      <c r="BO26" s="72"/>
      <c r="BP26" s="67"/>
      <c r="BQ26" s="68"/>
    </row>
    <row r="27" spans="1:69" ht="9.75" customHeight="1" x14ac:dyDescent="0.25">
      <c r="A27" s="16"/>
      <c r="C27" s="7"/>
      <c r="E27" s="7"/>
      <c r="G27" s="7"/>
      <c r="I27" s="7"/>
      <c r="K27" s="7"/>
      <c r="M27" s="7"/>
      <c r="O27" s="7"/>
      <c r="Q27" s="21"/>
      <c r="R27" s="9"/>
      <c r="S27" s="9"/>
      <c r="U27" s="7"/>
      <c r="W27" s="7"/>
      <c r="Y27" s="7"/>
      <c r="AA27" s="21"/>
      <c r="AC27" s="7"/>
      <c r="AE27" s="7"/>
      <c r="AG27" s="7"/>
      <c r="AI27" s="21"/>
      <c r="AK27" s="7"/>
      <c r="AL27" s="7"/>
      <c r="AM27" s="7"/>
      <c r="AN27" s="7"/>
      <c r="AO27" s="7"/>
      <c r="AP27" s="7"/>
      <c r="AQ27" s="21"/>
      <c r="AS27" s="7"/>
      <c r="AU27" s="7"/>
      <c r="AW27" s="7"/>
      <c r="AX27" s="21"/>
      <c r="AY27" s="7"/>
      <c r="AZ27" s="7"/>
      <c r="BA27" s="7"/>
      <c r="BB27" s="21"/>
      <c r="BC27" s="58"/>
      <c r="BD27" s="58"/>
      <c r="BE27" s="58"/>
      <c r="BF27" s="21"/>
      <c r="BG27" s="58"/>
      <c r="BH27" s="58"/>
      <c r="BI27" s="58"/>
      <c r="BJ27" s="21"/>
      <c r="BK27" s="58"/>
      <c r="BL27" s="8"/>
      <c r="BM27" s="8"/>
      <c r="BN27" s="74"/>
      <c r="BO27" s="72"/>
      <c r="BP27" s="67"/>
      <c r="BQ27" s="68"/>
    </row>
    <row r="28" spans="1:69" ht="15" x14ac:dyDescent="0.25">
      <c r="A28" s="16" t="s">
        <v>54</v>
      </c>
      <c r="C28" s="7">
        <v>158098.603</v>
      </c>
      <c r="E28" s="7">
        <v>169972.076</v>
      </c>
      <c r="G28" s="7">
        <v>177178.353</v>
      </c>
      <c r="I28" s="7">
        <v>183869.94899999999</v>
      </c>
      <c r="K28" s="7">
        <v>186924.992</v>
      </c>
      <c r="M28" s="7">
        <v>208945.66800000001</v>
      </c>
      <c r="O28" s="7">
        <v>268108.81800000003</v>
      </c>
      <c r="Q28" s="21">
        <v>418026.65299999999</v>
      </c>
      <c r="R28" s="9">
        <f t="shared" si="0"/>
        <v>0.55916786369928317</v>
      </c>
      <c r="S28" s="9">
        <f t="shared" si="1"/>
        <v>0.18729506461613821</v>
      </c>
      <c r="U28" s="7">
        <v>190732.56400000001</v>
      </c>
      <c r="W28" s="7">
        <v>194928.69009153006</v>
      </c>
      <c r="Y28" s="7">
        <v>197605.63399999999</v>
      </c>
      <c r="AA28" s="21">
        <v>208945.66800000001</v>
      </c>
      <c r="AC28" s="7">
        <v>221170.13800000001</v>
      </c>
      <c r="AE28" s="7">
        <v>231641.52900000001</v>
      </c>
      <c r="AG28" s="7">
        <v>246751.554</v>
      </c>
      <c r="AI28" s="21">
        <v>268108.81800000003</v>
      </c>
      <c r="AK28" s="7">
        <v>302291.70299999998</v>
      </c>
      <c r="AL28" s="7"/>
      <c r="AM28" s="7">
        <v>332209.41399999999</v>
      </c>
      <c r="AN28" s="7"/>
      <c r="AO28" s="7">
        <v>358558.99</v>
      </c>
      <c r="AP28" s="7"/>
      <c r="AQ28" s="21">
        <v>418026.65299999999</v>
      </c>
      <c r="AS28" s="7">
        <v>410970.96299999999</v>
      </c>
      <c r="AU28" s="7">
        <v>436556.13900000002</v>
      </c>
      <c r="AW28" s="7">
        <v>446073.658</v>
      </c>
      <c r="AX28" s="21">
        <v>458373.28600000002</v>
      </c>
      <c r="AY28" s="7">
        <v>454319.011</v>
      </c>
      <c r="AZ28" s="7">
        <v>458183.14500000002</v>
      </c>
      <c r="BA28" s="7">
        <v>458133.60800000001</v>
      </c>
      <c r="BB28" s="21">
        <v>455417.58299999998</v>
      </c>
      <c r="BC28" s="58">
        <v>464944.97200000001</v>
      </c>
      <c r="BD28" s="58">
        <v>473832.07299999997</v>
      </c>
      <c r="BE28" s="58">
        <v>485760.26299999998</v>
      </c>
      <c r="BF28" s="21">
        <v>504907.69400000002</v>
      </c>
      <c r="BG28" s="58">
        <v>516981.04300000001</v>
      </c>
      <c r="BH28" s="58">
        <v>525425.91099999996</v>
      </c>
      <c r="BI28" s="58">
        <v>518862.71500000003</v>
      </c>
      <c r="BJ28" s="21">
        <v>516450.54100000003</v>
      </c>
      <c r="BK28" s="58">
        <v>524213.20600000001</v>
      </c>
      <c r="BL28" s="8">
        <v>1.50308004034021E-2</v>
      </c>
      <c r="BM28" s="8">
        <v>1.3989222811792823E-2</v>
      </c>
      <c r="BN28" s="74"/>
      <c r="BO28" s="72"/>
      <c r="BP28" s="67"/>
      <c r="BQ28" s="68"/>
    </row>
    <row r="29" spans="1:69" ht="15" x14ac:dyDescent="0.25">
      <c r="A29" s="16" t="s">
        <v>58</v>
      </c>
      <c r="C29" s="7">
        <v>211093.97899999999</v>
      </c>
      <c r="E29" s="7">
        <v>245832.55900000001</v>
      </c>
      <c r="G29" s="7">
        <v>243517.07399999999</v>
      </c>
      <c r="I29" s="7">
        <v>249429.67199999999</v>
      </c>
      <c r="K29" s="7">
        <v>273115.32</v>
      </c>
      <c r="M29" s="7">
        <v>289628.30900000001</v>
      </c>
      <c r="O29" s="7">
        <v>289583.83600000001</v>
      </c>
      <c r="Q29" s="21">
        <v>319610.56800000003</v>
      </c>
      <c r="R29" s="9">
        <f t="shared" si="0"/>
        <v>0.10368925425796216</v>
      </c>
      <c r="S29" s="9">
        <f t="shared" si="1"/>
        <v>5.5889187927780526E-2</v>
      </c>
      <c r="U29" s="7">
        <v>278944.12900000002</v>
      </c>
      <c r="W29" s="7">
        <v>286307.70193340804</v>
      </c>
      <c r="Y29" s="7">
        <v>287101.15399999998</v>
      </c>
      <c r="AA29" s="21">
        <v>289628.30900000001</v>
      </c>
      <c r="AC29" s="7">
        <v>295290.02500000002</v>
      </c>
      <c r="AE29" s="7">
        <v>313944.97500000003</v>
      </c>
      <c r="AG29" s="7">
        <v>284147.91499999998</v>
      </c>
      <c r="AI29" s="21">
        <v>289583.83600000001</v>
      </c>
      <c r="AK29" s="7">
        <v>307060.39400000003</v>
      </c>
      <c r="AL29" s="7"/>
      <c r="AM29" s="7">
        <v>313043.06400000001</v>
      </c>
      <c r="AN29" s="7"/>
      <c r="AO29" s="7">
        <v>310016.06099999999</v>
      </c>
      <c r="AP29" s="7"/>
      <c r="AQ29" s="21">
        <v>319610.56800000003</v>
      </c>
      <c r="AS29" s="7">
        <v>319395.01699999999</v>
      </c>
      <c r="AU29" s="7">
        <v>315823.32500000001</v>
      </c>
      <c r="AW29" s="7">
        <v>306743.06300000002</v>
      </c>
      <c r="AX29" s="21">
        <v>294440.25599999999</v>
      </c>
      <c r="AY29" s="7">
        <v>297132.65500000003</v>
      </c>
      <c r="AZ29" s="7">
        <v>306733.30599999998</v>
      </c>
      <c r="BA29" s="7">
        <v>289617.80099999998</v>
      </c>
      <c r="BB29" s="21">
        <v>294229.75699999998</v>
      </c>
      <c r="BC29" s="58">
        <v>308963.435</v>
      </c>
      <c r="BD29" s="58">
        <v>304424.60700000002</v>
      </c>
      <c r="BE29" s="58">
        <v>306220.321</v>
      </c>
      <c r="BF29" s="21">
        <v>321218.467</v>
      </c>
      <c r="BG29" s="58">
        <v>344506.728</v>
      </c>
      <c r="BH29" s="58">
        <v>337632.34299999999</v>
      </c>
      <c r="BI29" s="58">
        <v>341382.77899999998</v>
      </c>
      <c r="BJ29" s="21">
        <v>338965.89600000001</v>
      </c>
      <c r="BK29" s="58">
        <v>350045.93800000002</v>
      </c>
      <c r="BL29" s="8">
        <v>3.2687778123849931E-2</v>
      </c>
      <c r="BM29" s="8">
        <v>1.607867002237473E-2</v>
      </c>
      <c r="BN29" s="74"/>
      <c r="BO29" s="72"/>
      <c r="BP29" s="67"/>
      <c r="BQ29" s="68"/>
    </row>
    <row r="30" spans="1:69" ht="15" x14ac:dyDescent="0.25">
      <c r="A30" s="50" t="s">
        <v>96</v>
      </c>
      <c r="Q30" s="22"/>
      <c r="AA30" s="22"/>
      <c r="AI30" s="22"/>
      <c r="AQ30" s="22"/>
      <c r="AX30" s="22"/>
      <c r="BB30" s="22"/>
      <c r="BF30" s="22"/>
      <c r="BJ30" s="22"/>
      <c r="BL30" s="54"/>
      <c r="BM30" s="54"/>
      <c r="BN30" s="74"/>
      <c r="BO30" s="72"/>
      <c r="BP30" s="67"/>
      <c r="BQ30" s="68"/>
    </row>
    <row r="31" spans="1:69" ht="15" x14ac:dyDescent="0.25">
      <c r="A31" s="16"/>
      <c r="Q31" s="22"/>
      <c r="AA31" s="22"/>
      <c r="AI31" s="22"/>
      <c r="AQ31" s="22"/>
      <c r="AX31" s="22"/>
      <c r="BB31" s="22"/>
      <c r="BF31" s="22"/>
      <c r="BJ31" s="22"/>
      <c r="BL31" s="54"/>
      <c r="BM31" s="54"/>
      <c r="BN31" s="74"/>
      <c r="BO31" s="72"/>
      <c r="BP31" s="67"/>
      <c r="BQ31" s="68"/>
    </row>
    <row r="32" spans="1:69" ht="20.25" x14ac:dyDescent="0.25">
      <c r="A32" s="38" t="s">
        <v>86</v>
      </c>
      <c r="Q32" s="22"/>
      <c r="AA32" s="22"/>
      <c r="AI32" s="22"/>
      <c r="AQ32" s="22"/>
      <c r="AX32" s="22"/>
      <c r="BB32" s="22"/>
      <c r="BF32" s="22"/>
      <c r="BJ32" s="22"/>
      <c r="BL32" s="54"/>
      <c r="BM32" s="54"/>
      <c r="BN32" s="74"/>
      <c r="BO32" s="72"/>
      <c r="BP32" s="67"/>
      <c r="BQ32" s="68"/>
    </row>
    <row r="33" spans="1:69" ht="15" x14ac:dyDescent="0.25">
      <c r="A33" s="16"/>
      <c r="Q33" s="22"/>
      <c r="AA33" s="22"/>
      <c r="AI33" s="22"/>
      <c r="AQ33" s="22"/>
      <c r="AX33" s="22"/>
      <c r="BB33" s="22"/>
      <c r="BF33" s="22"/>
      <c r="BJ33" s="22"/>
      <c r="BL33" s="54"/>
      <c r="BM33" s="54"/>
      <c r="BN33" s="74"/>
      <c r="BO33" s="72"/>
      <c r="BP33" s="67"/>
      <c r="BQ33" s="68"/>
    </row>
    <row r="34" spans="1:69" ht="15" x14ac:dyDescent="0.25">
      <c r="A34" s="16" t="s">
        <v>95</v>
      </c>
      <c r="C34" s="7">
        <v>1153.8150000000001</v>
      </c>
      <c r="E34" s="7">
        <v>1317.13</v>
      </c>
      <c r="G34" s="7">
        <v>1874.479</v>
      </c>
      <c r="I34" s="7">
        <v>2213.8150000000001</v>
      </c>
      <c r="K34" s="7">
        <v>2164.0680000000002</v>
      </c>
      <c r="M34" s="7">
        <v>2211.6820000000002</v>
      </c>
      <c r="O34" s="7">
        <v>2482.4760000000001</v>
      </c>
      <c r="Q34" s="21">
        <v>3135.9960000000001</v>
      </c>
      <c r="R34" s="9">
        <f>+Q34/O34-1</f>
        <v>0.26325330033402139</v>
      </c>
      <c r="S34" s="9">
        <f>+(Q34/G34)^(0.2)-1</f>
        <v>0.10840629635060961</v>
      </c>
      <c r="U34" s="7">
        <v>561.43690202300718</v>
      </c>
      <c r="W34" s="7">
        <v>1090.4739669907328</v>
      </c>
      <c r="Y34" s="7">
        <v>1631.461</v>
      </c>
      <c r="AA34" s="21">
        <v>2211.6820000000002</v>
      </c>
      <c r="AC34" s="7">
        <v>579.37300000000005</v>
      </c>
      <c r="AE34" s="7">
        <v>989.61</v>
      </c>
      <c r="AG34" s="7">
        <v>1600.451</v>
      </c>
      <c r="AI34" s="21">
        <v>2482.4760000000001</v>
      </c>
      <c r="AK34" s="7">
        <v>524.05100000000004</v>
      </c>
      <c r="AL34" s="7"/>
      <c r="AM34" s="7">
        <v>1156.9280000000001</v>
      </c>
      <c r="AN34" s="7"/>
      <c r="AO34" s="7">
        <v>1919.9939999999999</v>
      </c>
      <c r="AP34" s="7"/>
      <c r="AQ34" s="21">
        <v>3135.9960000000001</v>
      </c>
      <c r="AS34" s="7">
        <v>917.61900000000003</v>
      </c>
      <c r="AU34" s="7">
        <v>2512.5336000000002</v>
      </c>
      <c r="AW34" s="7">
        <v>4449.0050000000001</v>
      </c>
      <c r="AX34" s="21">
        <v>7495.7749999999996</v>
      </c>
      <c r="AY34" s="7">
        <v>3413.9780000000001</v>
      </c>
      <c r="AZ34" s="7">
        <v>7417.4939999999997</v>
      </c>
      <c r="BA34" s="7">
        <v>11802.48</v>
      </c>
      <c r="BB34" s="21">
        <v>16612.760999999999</v>
      </c>
      <c r="BC34" s="58">
        <v>4883.7280000000001</v>
      </c>
      <c r="BD34" s="58">
        <v>9782.4089999999997</v>
      </c>
      <c r="BE34" s="58">
        <v>15016.744000000001</v>
      </c>
      <c r="BF34" s="21">
        <v>19904.937000000002</v>
      </c>
      <c r="BG34" s="58">
        <v>4629.2470000000003</v>
      </c>
      <c r="BH34" s="58">
        <v>9252.7270000000008</v>
      </c>
      <c r="BI34" s="58">
        <v>14253.928</v>
      </c>
      <c r="BJ34" s="21">
        <v>19406.937999999998</v>
      </c>
      <c r="BK34" s="58">
        <v>4713.9049999999997</v>
      </c>
      <c r="BL34" s="8">
        <v>-8.5213302516393474E-2</v>
      </c>
      <c r="BM34" s="8">
        <v>1.8287639436824099E-2</v>
      </c>
      <c r="BN34" s="74"/>
      <c r="BO34" s="72"/>
      <c r="BP34" s="67"/>
      <c r="BQ34" s="68"/>
    </row>
    <row r="35" spans="1:69" ht="15" x14ac:dyDescent="0.25">
      <c r="A35" s="16" t="s">
        <v>45</v>
      </c>
      <c r="C35" s="7">
        <v>-237.161</v>
      </c>
      <c r="E35" s="7">
        <v>-166.15600000000001</v>
      </c>
      <c r="G35" s="7">
        <v>-382.20800000000003</v>
      </c>
      <c r="I35" s="7">
        <v>-240.14500000000001</v>
      </c>
      <c r="K35" s="7">
        <v>-213.86978477456881</v>
      </c>
      <c r="M35" s="7">
        <v>-127.114</v>
      </c>
      <c r="O35" s="7">
        <v>-150.387</v>
      </c>
      <c r="Q35" s="21">
        <v>-695.68700000000001</v>
      </c>
      <c r="R35" s="9">
        <f t="shared" ref="R35:R55" si="2">+Q35/O35-1</f>
        <v>3.625978309295351</v>
      </c>
      <c r="S35" s="9">
        <f t="shared" ref="S35:S55" si="3">+(Q35/G35)^(0.2)-1</f>
        <v>0.12725669406048601</v>
      </c>
      <c r="U35" s="7">
        <v>-45.086837678426306</v>
      </c>
      <c r="W35" s="7">
        <v>-78.226309078727155</v>
      </c>
      <c r="Y35" s="7">
        <v>-105.21000000000001</v>
      </c>
      <c r="AA35" s="21">
        <v>-127.114</v>
      </c>
      <c r="AC35" s="7">
        <v>-44.474000000000004</v>
      </c>
      <c r="AE35" s="7">
        <v>-75.421000000000006</v>
      </c>
      <c r="AG35" s="7">
        <v>-79.521000000000001</v>
      </c>
      <c r="AI35" s="21">
        <v>-150.387</v>
      </c>
      <c r="AK35" s="7">
        <v>-43.643999999999998</v>
      </c>
      <c r="AL35" s="7"/>
      <c r="AM35" s="7">
        <v>-158.41999999999999</v>
      </c>
      <c r="AN35" s="7"/>
      <c r="AO35" s="7">
        <v>-367.59</v>
      </c>
      <c r="AP35" s="7"/>
      <c r="AQ35" s="21">
        <v>-695.68700000000001</v>
      </c>
      <c r="AS35" s="7">
        <v>-416.726</v>
      </c>
      <c r="AU35" s="7">
        <v>-1081.9459999999999</v>
      </c>
      <c r="AW35" s="7">
        <v>-2144.5990000000002</v>
      </c>
      <c r="AX35" s="21">
        <v>-4005.596</v>
      </c>
      <c r="AY35" s="7">
        <v>-2248.3530000000001</v>
      </c>
      <c r="AZ35" s="7">
        <v>-4738.241</v>
      </c>
      <c r="BA35" s="7">
        <v>-7449.9449999999997</v>
      </c>
      <c r="BB35" s="21">
        <v>-10369.837</v>
      </c>
      <c r="BC35" s="58">
        <v>-3021.8440000000001</v>
      </c>
      <c r="BD35" s="58">
        <v>-6215.49</v>
      </c>
      <c r="BE35" s="58">
        <v>-9808.8690000000006</v>
      </c>
      <c r="BF35" s="21">
        <v>-13153.915000000001</v>
      </c>
      <c r="BG35" s="58">
        <v>-2817.078</v>
      </c>
      <c r="BH35" s="58">
        <v>-5508.1909999999998</v>
      </c>
      <c r="BI35" s="58">
        <v>-8532.4719999999998</v>
      </c>
      <c r="BJ35" s="21">
        <v>-11329.300999999999</v>
      </c>
      <c r="BK35" s="58">
        <v>-2592.4360000000001</v>
      </c>
      <c r="BL35" s="8">
        <v>-7.3080263398298539E-2</v>
      </c>
      <c r="BM35" s="8">
        <v>-7.9742910916914544E-2</v>
      </c>
      <c r="BN35" s="74"/>
      <c r="BO35" s="72"/>
      <c r="BP35" s="67"/>
      <c r="BQ35" s="68"/>
    </row>
    <row r="36" spans="1:69" ht="15" x14ac:dyDescent="0.25">
      <c r="A36" s="26" t="s">
        <v>21</v>
      </c>
      <c r="B36" s="27"/>
      <c r="C36" s="28">
        <v>916.654</v>
      </c>
      <c r="D36" s="27"/>
      <c r="E36" s="28">
        <v>1150.9739999999999</v>
      </c>
      <c r="F36" s="27"/>
      <c r="G36" s="28">
        <v>1492.271</v>
      </c>
      <c r="H36" s="27"/>
      <c r="I36" s="28">
        <v>1973.67</v>
      </c>
      <c r="J36" s="27"/>
      <c r="K36" s="28">
        <v>1950.1982152254311</v>
      </c>
      <c r="L36" s="27"/>
      <c r="M36" s="28">
        <v>2084.5680000000002</v>
      </c>
      <c r="N36" s="27"/>
      <c r="O36" s="28">
        <f>+O35+O34</f>
        <v>2332.0889999999999</v>
      </c>
      <c r="P36" s="27"/>
      <c r="Q36" s="29">
        <f>Q34+Q35</f>
        <v>2440.3090000000002</v>
      </c>
      <c r="R36" s="39">
        <f t="shared" si="2"/>
        <v>4.6404746988644163E-2</v>
      </c>
      <c r="S36" s="39">
        <f t="shared" si="3"/>
        <v>0.10336556136532682</v>
      </c>
      <c r="T36" s="27"/>
      <c r="U36" s="28">
        <v>516.35006434458091</v>
      </c>
      <c r="V36" s="27"/>
      <c r="W36" s="28">
        <v>1012.2476579120057</v>
      </c>
      <c r="X36" s="27"/>
      <c r="Y36" s="28">
        <v>1526.251</v>
      </c>
      <c r="Z36" s="27"/>
      <c r="AA36" s="29">
        <v>2084.5680000000002</v>
      </c>
      <c r="AB36" s="27"/>
      <c r="AC36" s="28">
        <v>534.899</v>
      </c>
      <c r="AD36" s="27"/>
      <c r="AE36" s="28">
        <v>914.18899999999996</v>
      </c>
      <c r="AF36" s="27"/>
      <c r="AG36" s="28">
        <v>1520.93</v>
      </c>
      <c r="AH36" s="27"/>
      <c r="AI36" s="29">
        <f>+AI35+AI34</f>
        <v>2332.0889999999999</v>
      </c>
      <c r="AJ36" s="27"/>
      <c r="AK36" s="28">
        <v>480.40699999999998</v>
      </c>
      <c r="AL36" s="28"/>
      <c r="AM36" s="28">
        <v>998.50800000000015</v>
      </c>
      <c r="AN36" s="28"/>
      <c r="AO36" s="28">
        <f>SUM(AO34:AO35)</f>
        <v>1552.404</v>
      </c>
      <c r="AP36" s="28"/>
      <c r="AQ36" s="29">
        <f>AQ34+AQ35</f>
        <v>2440.3090000000002</v>
      </c>
      <c r="AR36" s="27"/>
      <c r="AS36" s="28">
        <f>AS34+AS35</f>
        <v>500.89300000000003</v>
      </c>
      <c r="AT36" s="27"/>
      <c r="AU36" s="28">
        <f>AU34+AU35</f>
        <v>1430.5876000000003</v>
      </c>
      <c r="AV36" s="27"/>
      <c r="AW36" s="28">
        <f>AW34+AW35</f>
        <v>2304.4059999999999</v>
      </c>
      <c r="AX36" s="29">
        <v>3490.1790000000001</v>
      </c>
      <c r="AY36" s="28">
        <v>1165.625</v>
      </c>
      <c r="AZ36" s="28">
        <v>2679.2530000000002</v>
      </c>
      <c r="BA36" s="28">
        <v>4352.5349999999999</v>
      </c>
      <c r="BB36" s="29">
        <v>6242.924</v>
      </c>
      <c r="BC36" s="28">
        <v>1861.884</v>
      </c>
      <c r="BD36" s="28">
        <v>3566.9189999999999</v>
      </c>
      <c r="BE36" s="28">
        <v>5207.875</v>
      </c>
      <c r="BF36" s="29">
        <v>6751.0219999999999</v>
      </c>
      <c r="BG36" s="28">
        <v>1812.1690000000001</v>
      </c>
      <c r="BH36" s="28">
        <v>3744.5360000000001</v>
      </c>
      <c r="BI36" s="28">
        <v>5721.4560000000001</v>
      </c>
      <c r="BJ36" s="29">
        <v>8077.6369999999997</v>
      </c>
      <c r="BK36" s="28">
        <v>2121.4690000000001</v>
      </c>
      <c r="BL36" s="30">
        <v>-9.9615437014388908E-2</v>
      </c>
      <c r="BM36" s="30">
        <v>0.17067944546010883</v>
      </c>
      <c r="BN36" s="74"/>
      <c r="BO36" s="72"/>
      <c r="BP36" s="67"/>
      <c r="BQ36" s="68"/>
    </row>
    <row r="37" spans="1:69" ht="9.75" customHeight="1" x14ac:dyDescent="0.25">
      <c r="A37" s="16"/>
      <c r="C37" s="7"/>
      <c r="E37" s="7"/>
      <c r="G37" s="7"/>
      <c r="I37" s="7"/>
      <c r="K37" s="7"/>
      <c r="M37" s="7"/>
      <c r="O37" s="7"/>
      <c r="Q37" s="21"/>
      <c r="R37" s="9"/>
      <c r="S37" s="9"/>
      <c r="U37" s="7"/>
      <c r="W37" s="7"/>
      <c r="Y37" s="7"/>
      <c r="AA37" s="21"/>
      <c r="AC37" s="7"/>
      <c r="AE37" s="7"/>
      <c r="AG37" s="7"/>
      <c r="AI37" s="21"/>
      <c r="AK37" s="7"/>
      <c r="AL37" s="7"/>
      <c r="AM37" s="7"/>
      <c r="AN37" s="7"/>
      <c r="AO37" s="7"/>
      <c r="AP37" s="7"/>
      <c r="AQ37" s="21"/>
      <c r="AS37" s="7"/>
      <c r="AU37" s="7"/>
      <c r="AW37" s="7"/>
      <c r="AX37" s="21"/>
      <c r="AY37" s="7"/>
      <c r="AZ37" s="7"/>
      <c r="BA37" s="7"/>
      <c r="BB37" s="21"/>
      <c r="BC37" s="58"/>
      <c r="BD37" s="58"/>
      <c r="BE37" s="58"/>
      <c r="BF37" s="21"/>
      <c r="BG37" s="58"/>
      <c r="BH37" s="58"/>
      <c r="BI37" s="58"/>
      <c r="BJ37" s="21"/>
      <c r="BK37" s="58"/>
      <c r="BL37" s="8"/>
      <c r="BM37" s="8"/>
      <c r="BN37" s="74"/>
      <c r="BO37" s="72"/>
      <c r="BP37" s="67"/>
      <c r="BQ37" s="68"/>
    </row>
    <row r="38" spans="1:69" ht="15" x14ac:dyDescent="0.25">
      <c r="A38" s="16" t="s">
        <v>80</v>
      </c>
      <c r="C38" s="7">
        <v>0</v>
      </c>
      <c r="E38" s="7">
        <v>499.59100000000001</v>
      </c>
      <c r="G38" s="7">
        <v>502.517</v>
      </c>
      <c r="I38" s="7">
        <v>573.60500000000002</v>
      </c>
      <c r="K38" s="7">
        <v>323.89</v>
      </c>
      <c r="M38" s="7">
        <v>366.93200000000002</v>
      </c>
      <c r="O38" s="7">
        <v>289.79399999999998</v>
      </c>
      <c r="Q38" s="21">
        <v>973.97</v>
      </c>
      <c r="R38" s="9">
        <f t="shared" si="2"/>
        <v>2.3609046426081979</v>
      </c>
      <c r="S38" s="9">
        <f t="shared" si="3"/>
        <v>0.14150801271922653</v>
      </c>
      <c r="U38" s="7">
        <v>94.80669100994821</v>
      </c>
      <c r="W38" s="7">
        <v>198.2721024470639</v>
      </c>
      <c r="Y38" s="7">
        <v>288.185</v>
      </c>
      <c r="AA38" s="21">
        <v>366.93200000000002</v>
      </c>
      <c r="AC38" s="7">
        <v>77.710000000000008</v>
      </c>
      <c r="AE38" s="7">
        <v>144.715</v>
      </c>
      <c r="AG38" s="7">
        <v>216.87200000000001</v>
      </c>
      <c r="AI38" s="21">
        <v>289.79399999999998</v>
      </c>
      <c r="AK38" s="7">
        <v>80.231000000000009</v>
      </c>
      <c r="AL38" s="7"/>
      <c r="AM38" s="7">
        <v>488.995</v>
      </c>
      <c r="AN38" s="7"/>
      <c r="AO38" s="7">
        <v>728.226</v>
      </c>
      <c r="AP38" s="7"/>
      <c r="AQ38" s="21">
        <v>973.97</v>
      </c>
      <c r="AS38" s="7">
        <v>253.93199999999999</v>
      </c>
      <c r="AU38" s="7">
        <v>460.20600000000002</v>
      </c>
      <c r="AW38" s="7">
        <v>661.13</v>
      </c>
      <c r="AX38" s="21">
        <v>798.32100000000003</v>
      </c>
      <c r="AY38" s="7">
        <v>267.14499999999998</v>
      </c>
      <c r="AZ38" s="7">
        <v>554.46100000000001</v>
      </c>
      <c r="BA38" s="7">
        <v>596.86</v>
      </c>
      <c r="BB38" s="21">
        <v>843.21400000000006</v>
      </c>
      <c r="BC38" s="58">
        <v>208.50899999999999</v>
      </c>
      <c r="BD38" s="58">
        <v>327.70400000000001</v>
      </c>
      <c r="BE38" s="58">
        <v>553.73599999999999</v>
      </c>
      <c r="BF38" s="21">
        <v>789.43200000000002</v>
      </c>
      <c r="BG38" s="58">
        <v>294.976</v>
      </c>
      <c r="BH38" s="58">
        <v>607.09500000000003</v>
      </c>
      <c r="BI38" s="58">
        <v>985.495</v>
      </c>
      <c r="BJ38" s="21">
        <v>1217.136</v>
      </c>
      <c r="BK38" s="58">
        <v>496.577</v>
      </c>
      <c r="BL38" s="8">
        <v>1.143735349096231</v>
      </c>
      <c r="BM38" s="8">
        <v>0.68344882295508791</v>
      </c>
      <c r="BN38" s="74"/>
      <c r="BO38" s="72"/>
      <c r="BP38" s="67"/>
      <c r="BQ38" s="68"/>
    </row>
    <row r="39" spans="1:69" ht="15" x14ac:dyDescent="0.25">
      <c r="A39" s="16" t="s">
        <v>81</v>
      </c>
      <c r="C39" s="7">
        <v>0</v>
      </c>
      <c r="E39" s="7">
        <v>0</v>
      </c>
      <c r="G39" s="7">
        <v>0</v>
      </c>
      <c r="I39" s="7">
        <v>50.713999999999999</v>
      </c>
      <c r="K39" s="7">
        <v>40.891812557000002</v>
      </c>
      <c r="M39" s="7">
        <v>67.405000000000001</v>
      </c>
      <c r="O39" s="7">
        <v>109.02</v>
      </c>
      <c r="Q39" s="21">
        <v>106.06699999999999</v>
      </c>
      <c r="R39" s="9">
        <f t="shared" si="2"/>
        <v>-2.7086773069161629E-2</v>
      </c>
      <c r="S39" s="49"/>
      <c r="U39" s="7">
        <v>17.179076843000001</v>
      </c>
      <c r="W39" s="7">
        <v>33.993798622999996</v>
      </c>
      <c r="Y39" s="7">
        <v>53.154000000000003</v>
      </c>
      <c r="AA39" s="21">
        <v>67.405000000000001</v>
      </c>
      <c r="AC39" s="7">
        <v>19.288</v>
      </c>
      <c r="AE39" s="7">
        <v>61.167999999999999</v>
      </c>
      <c r="AG39" s="7">
        <v>87.608999999999995</v>
      </c>
      <c r="AI39" s="21">
        <v>109.02</v>
      </c>
      <c r="AK39" s="7">
        <v>26.446999999999999</v>
      </c>
      <c r="AL39" s="7"/>
      <c r="AM39" s="7">
        <v>47.338999999999999</v>
      </c>
      <c r="AN39" s="7"/>
      <c r="AO39" s="7">
        <v>74</v>
      </c>
      <c r="AP39" s="7"/>
      <c r="AQ39" s="21">
        <v>106.06699999999999</v>
      </c>
      <c r="AS39" s="7">
        <v>42.906999999999996</v>
      </c>
      <c r="AU39" s="7">
        <v>88.885000000000005</v>
      </c>
      <c r="AW39" s="7">
        <v>157.68100000000001</v>
      </c>
      <c r="AX39" s="21">
        <v>218.18600000000001</v>
      </c>
      <c r="AY39" s="7">
        <v>60.404000000000003</v>
      </c>
      <c r="AZ39" s="7">
        <v>134.18899999999999</v>
      </c>
      <c r="BA39" s="7">
        <v>215.11500000000001</v>
      </c>
      <c r="BB39" s="21">
        <v>281.12400000000002</v>
      </c>
      <c r="BC39" s="58">
        <v>80.227000000000004</v>
      </c>
      <c r="BD39" s="58">
        <v>118.84</v>
      </c>
      <c r="BE39" s="58">
        <v>181.81</v>
      </c>
      <c r="BF39" s="21">
        <v>252.214</v>
      </c>
      <c r="BG39" s="58">
        <v>79.212000000000003</v>
      </c>
      <c r="BH39" s="58">
        <v>159.56700000000001</v>
      </c>
      <c r="BI39" s="58">
        <v>252.24100000000001</v>
      </c>
      <c r="BJ39" s="21">
        <v>348.214</v>
      </c>
      <c r="BK39" s="58">
        <v>92.39</v>
      </c>
      <c r="BL39" s="8">
        <v>-3.7333416690110699E-2</v>
      </c>
      <c r="BM39" s="8">
        <v>0.16636368227036313</v>
      </c>
      <c r="BN39" s="74"/>
      <c r="BO39" s="72"/>
      <c r="BP39" s="67"/>
      <c r="BQ39" s="68"/>
    </row>
    <row r="40" spans="1:69" ht="15" x14ac:dyDescent="0.25">
      <c r="A40" s="16" t="s">
        <v>82</v>
      </c>
      <c r="C40" s="7">
        <v>0</v>
      </c>
      <c r="E40" s="7">
        <v>2.1859999999999999</v>
      </c>
      <c r="G40" s="7">
        <v>0</v>
      </c>
      <c r="I40" s="7">
        <v>0</v>
      </c>
      <c r="K40" s="7">
        <v>0</v>
      </c>
      <c r="M40" s="7">
        <v>13.016999999999999</v>
      </c>
      <c r="O40" s="7">
        <v>4.0000000000000001E-3</v>
      </c>
      <c r="Q40" s="21">
        <v>0</v>
      </c>
      <c r="R40" s="49">
        <f t="shared" si="2"/>
        <v>-1</v>
      </c>
      <c r="S40" s="49"/>
      <c r="U40" s="7">
        <v>10.009361929999999</v>
      </c>
      <c r="W40" s="7">
        <v>12.69373693</v>
      </c>
      <c r="Y40" s="7">
        <v>16.897000000000002</v>
      </c>
      <c r="AA40" s="21">
        <v>13.016999999999999</v>
      </c>
      <c r="AC40" s="7">
        <v>0</v>
      </c>
      <c r="AE40" s="7">
        <v>0</v>
      </c>
      <c r="AG40" s="7">
        <v>0</v>
      </c>
      <c r="AI40" s="21">
        <v>4.0000000000000001E-3</v>
      </c>
      <c r="AK40" s="7">
        <v>0</v>
      </c>
      <c r="AL40" s="7"/>
      <c r="AM40" s="7">
        <v>0</v>
      </c>
      <c r="AN40" s="7"/>
      <c r="AO40" s="7">
        <v>0</v>
      </c>
      <c r="AP40" s="7"/>
      <c r="AQ40" s="21">
        <v>0</v>
      </c>
      <c r="AS40" s="7">
        <v>3.5750000000000002</v>
      </c>
      <c r="AU40" s="7">
        <v>3.1309999999999998</v>
      </c>
      <c r="AW40" s="7">
        <v>9.109</v>
      </c>
      <c r="AX40" s="21">
        <v>0</v>
      </c>
      <c r="AY40" s="7">
        <v>5.6239999999999997</v>
      </c>
      <c r="AZ40" s="7">
        <v>7.2160000000000002</v>
      </c>
      <c r="BA40" s="7">
        <v>4.0789999999999997</v>
      </c>
      <c r="BB40" s="21">
        <v>3.7029999999999998</v>
      </c>
      <c r="BC40" s="58">
        <v>2.343</v>
      </c>
      <c r="BD40" s="58">
        <v>5.1219999999999999</v>
      </c>
      <c r="BE40" s="58">
        <v>10.438000000000001</v>
      </c>
      <c r="BF40" s="21">
        <v>20.303999999999998</v>
      </c>
      <c r="BG40" s="58">
        <v>4.3739999999999997</v>
      </c>
      <c r="BH40" s="58">
        <v>10.558</v>
      </c>
      <c r="BI40" s="58">
        <v>16.009</v>
      </c>
      <c r="BJ40" s="21">
        <v>30.577000000000002</v>
      </c>
      <c r="BK40" s="58">
        <v>10.478999999999999</v>
      </c>
      <c r="BL40" s="52">
        <v>-0.2806836902800659</v>
      </c>
      <c r="BM40" s="8">
        <v>1.3957475994513033</v>
      </c>
      <c r="BN40" s="74"/>
      <c r="BO40" s="72"/>
      <c r="BP40" s="67"/>
      <c r="BQ40" s="68"/>
    </row>
    <row r="41" spans="1:69" ht="15" x14ac:dyDescent="0.25">
      <c r="A41" s="26" t="s">
        <v>83</v>
      </c>
      <c r="B41" s="27"/>
      <c r="C41" s="28">
        <v>640.43700000000013</v>
      </c>
      <c r="D41" s="27"/>
      <c r="E41" s="28">
        <v>501.77700000000004</v>
      </c>
      <c r="F41" s="27"/>
      <c r="G41" s="28">
        <v>502.51700000000005</v>
      </c>
      <c r="H41" s="27"/>
      <c r="I41" s="28">
        <v>624.31899999999996</v>
      </c>
      <c r="J41" s="27"/>
      <c r="K41" s="28">
        <v>364.78181255699997</v>
      </c>
      <c r="L41" s="27"/>
      <c r="M41" s="28">
        <v>447.35399999999998</v>
      </c>
      <c r="N41" s="27"/>
      <c r="O41" s="28">
        <f>SUM(O38:O40)</f>
        <v>398.81799999999998</v>
      </c>
      <c r="P41" s="27"/>
      <c r="Q41" s="29">
        <f>SUM(Q38:Q40)</f>
        <v>1080.037</v>
      </c>
      <c r="R41" s="39">
        <f t="shared" si="2"/>
        <v>1.7080949204900482</v>
      </c>
      <c r="S41" s="39">
        <f t="shared" si="3"/>
        <v>0.16535320545618926</v>
      </c>
      <c r="T41" s="27"/>
      <c r="U41" s="28">
        <v>121.99512978294821</v>
      </c>
      <c r="V41" s="27"/>
      <c r="W41" s="28">
        <v>244.9596380000639</v>
      </c>
      <c r="X41" s="27"/>
      <c r="Y41" s="28">
        <v>358.23599999999999</v>
      </c>
      <c r="Z41" s="27"/>
      <c r="AA41" s="29">
        <v>447.35399999999998</v>
      </c>
      <c r="AB41" s="27"/>
      <c r="AC41" s="28">
        <v>96.998000000000005</v>
      </c>
      <c r="AD41" s="27"/>
      <c r="AE41" s="28">
        <v>205.88300000000001</v>
      </c>
      <c r="AF41" s="27"/>
      <c r="AG41" s="28">
        <v>304.48099999999999</v>
      </c>
      <c r="AH41" s="27"/>
      <c r="AI41" s="29">
        <f>SUM(AI38:AI40)</f>
        <v>398.81799999999998</v>
      </c>
      <c r="AJ41" s="27"/>
      <c r="AK41" s="28">
        <v>106.67800000000001</v>
      </c>
      <c r="AL41" s="28"/>
      <c r="AM41" s="28">
        <v>536.33400000000006</v>
      </c>
      <c r="AN41" s="28"/>
      <c r="AO41" s="28">
        <f>SUM(AO38:AO40)</f>
        <v>802.226</v>
      </c>
      <c r="AP41" s="28"/>
      <c r="AQ41" s="29">
        <f>SUM(AQ38:AQ40)</f>
        <v>1080.037</v>
      </c>
      <c r="AR41" s="27"/>
      <c r="AS41" s="28">
        <f>SUM(AS38:AS40)</f>
        <v>300.41399999999999</v>
      </c>
      <c r="AT41" s="27"/>
      <c r="AU41" s="28">
        <f>SUM(AU38:AU40)</f>
        <v>552.22199999999998</v>
      </c>
      <c r="AV41" s="27"/>
      <c r="AW41" s="28">
        <f>SUM(AW38:AW40)</f>
        <v>827.92000000000007</v>
      </c>
      <c r="AX41" s="29">
        <v>1016.5070000000001</v>
      </c>
      <c r="AY41" s="28">
        <v>333.173</v>
      </c>
      <c r="AZ41" s="28">
        <v>695.86599999999999</v>
      </c>
      <c r="BA41" s="28">
        <v>816.05399999999997</v>
      </c>
      <c r="BB41" s="29">
        <v>1128.0410000000002</v>
      </c>
      <c r="BC41" s="28">
        <v>291.07900000000001</v>
      </c>
      <c r="BD41" s="28">
        <v>451.666</v>
      </c>
      <c r="BE41" s="28">
        <v>745.98400000000004</v>
      </c>
      <c r="BF41" s="29">
        <v>1061.95</v>
      </c>
      <c r="BG41" s="28">
        <v>378.56200000000001</v>
      </c>
      <c r="BH41" s="28">
        <v>777.22</v>
      </c>
      <c r="BI41" s="28">
        <v>1253.7450000000001</v>
      </c>
      <c r="BJ41" s="29">
        <v>1595.9269999999999</v>
      </c>
      <c r="BK41" s="28">
        <v>599.44600000000003</v>
      </c>
      <c r="BL41" s="30">
        <v>0.75183381942942673</v>
      </c>
      <c r="BM41" s="30">
        <v>0.5834817018084224</v>
      </c>
      <c r="BN41" s="74"/>
      <c r="BO41" s="72"/>
      <c r="BP41" s="67"/>
      <c r="BQ41" s="68"/>
    </row>
    <row r="42" spans="1:69" ht="9.75" customHeight="1" x14ac:dyDescent="0.25">
      <c r="A42" s="16"/>
      <c r="C42" s="7"/>
      <c r="E42" s="7"/>
      <c r="G42" s="7"/>
      <c r="I42" s="7"/>
      <c r="K42" s="7"/>
      <c r="M42" s="7"/>
      <c r="O42" s="7"/>
      <c r="Q42" s="21"/>
      <c r="R42" s="9"/>
      <c r="S42" s="9"/>
      <c r="U42" s="7"/>
      <c r="W42" s="7"/>
      <c r="Y42" s="7"/>
      <c r="AA42" s="21"/>
      <c r="AC42" s="7"/>
      <c r="AE42" s="7"/>
      <c r="AG42" s="7"/>
      <c r="AI42" s="21"/>
      <c r="AK42" s="7"/>
      <c r="AL42" s="7"/>
      <c r="AM42" s="7"/>
      <c r="AN42" s="7"/>
      <c r="AO42" s="7"/>
      <c r="AP42" s="7"/>
      <c r="AQ42" s="21"/>
      <c r="AS42" s="7"/>
      <c r="AU42" s="7"/>
      <c r="AW42" s="7"/>
      <c r="AX42" s="21"/>
      <c r="AY42" s="7"/>
      <c r="AZ42" s="7"/>
      <c r="BA42" s="7"/>
      <c r="BB42" s="21"/>
      <c r="BC42" s="58"/>
      <c r="BD42" s="58"/>
      <c r="BE42" s="58"/>
      <c r="BF42" s="21"/>
      <c r="BG42" s="58"/>
      <c r="BH42" s="58"/>
      <c r="BI42" s="58"/>
      <c r="BJ42" s="21"/>
      <c r="BK42" s="58"/>
      <c r="BL42" s="8"/>
      <c r="BM42" s="8"/>
      <c r="BN42" s="74"/>
      <c r="BO42" s="72"/>
      <c r="BP42" s="67"/>
      <c r="BQ42" s="68"/>
    </row>
    <row r="43" spans="1:69" ht="15" x14ac:dyDescent="0.25">
      <c r="A43" s="26" t="s">
        <v>26</v>
      </c>
      <c r="B43" s="27"/>
      <c r="C43" s="28">
        <v>1557.0910000000001</v>
      </c>
      <c r="D43" s="27"/>
      <c r="E43" s="28">
        <v>1652.751</v>
      </c>
      <c r="F43" s="27"/>
      <c r="G43" s="28">
        <v>1994.788</v>
      </c>
      <c r="H43" s="27"/>
      <c r="I43" s="28">
        <v>2597.989</v>
      </c>
      <c r="J43" s="27"/>
      <c r="K43" s="28">
        <v>2314.9800277824311</v>
      </c>
      <c r="L43" s="27"/>
      <c r="M43" s="28">
        <v>2531.922</v>
      </c>
      <c r="N43" s="27"/>
      <c r="O43" s="28">
        <f>+O41+O36</f>
        <v>2730.9070000000002</v>
      </c>
      <c r="P43" s="27"/>
      <c r="Q43" s="29">
        <f>Q41+Q36</f>
        <v>3520.3460000000005</v>
      </c>
      <c r="R43" s="39">
        <f t="shared" si="2"/>
        <v>0.28907575395280771</v>
      </c>
      <c r="S43" s="39">
        <f t="shared" si="3"/>
        <v>0.12030873126910313</v>
      </c>
      <c r="T43" s="27"/>
      <c r="U43" s="28">
        <v>638.34519412752911</v>
      </c>
      <c r="V43" s="27"/>
      <c r="W43" s="28">
        <v>1257.2072959120696</v>
      </c>
      <c r="X43" s="27"/>
      <c r="Y43" s="28">
        <v>1884.4870000000001</v>
      </c>
      <c r="Z43" s="27"/>
      <c r="AA43" s="29">
        <v>2531.922</v>
      </c>
      <c r="AB43" s="27"/>
      <c r="AC43" s="28">
        <v>631.89700000000005</v>
      </c>
      <c r="AD43" s="27"/>
      <c r="AE43" s="28">
        <v>1120.0719999999999</v>
      </c>
      <c r="AF43" s="27"/>
      <c r="AG43" s="28">
        <v>1825.4110000000001</v>
      </c>
      <c r="AH43" s="27"/>
      <c r="AI43" s="29">
        <f>+AI41+AI36</f>
        <v>2730.9070000000002</v>
      </c>
      <c r="AJ43" s="27"/>
      <c r="AK43" s="28">
        <v>587.08500000000004</v>
      </c>
      <c r="AL43" s="28"/>
      <c r="AM43" s="28">
        <v>1534.8420000000001</v>
      </c>
      <c r="AN43" s="28"/>
      <c r="AO43" s="28">
        <f>+AO41+AO36</f>
        <v>2354.63</v>
      </c>
      <c r="AP43" s="28"/>
      <c r="AQ43" s="29">
        <f>AQ41+AQ36</f>
        <v>3520.3460000000005</v>
      </c>
      <c r="AR43" s="27"/>
      <c r="AS43" s="28">
        <f>AS41+AS36</f>
        <v>801.30700000000002</v>
      </c>
      <c r="AT43" s="27"/>
      <c r="AU43" s="28">
        <f>AU41+AU36</f>
        <v>1982.8096000000003</v>
      </c>
      <c r="AV43" s="27"/>
      <c r="AW43" s="28">
        <f>AW41+AW36</f>
        <v>3132.326</v>
      </c>
      <c r="AX43" s="29">
        <v>4506.6859999999997</v>
      </c>
      <c r="AY43" s="28">
        <v>1498.798</v>
      </c>
      <c r="AZ43" s="28">
        <v>3375.1190000000001</v>
      </c>
      <c r="BA43" s="28">
        <v>5168.5889999999999</v>
      </c>
      <c r="BB43" s="29">
        <v>7370.9650000000001</v>
      </c>
      <c r="BC43" s="28">
        <v>2152.9630000000002</v>
      </c>
      <c r="BD43" s="28">
        <v>4018.585</v>
      </c>
      <c r="BE43" s="28">
        <v>5953.8590000000004</v>
      </c>
      <c r="BF43" s="29">
        <v>7812.9719999999998</v>
      </c>
      <c r="BG43" s="28">
        <v>2190.7310000000002</v>
      </c>
      <c r="BH43" s="28">
        <v>4521.7560000000003</v>
      </c>
      <c r="BI43" s="28">
        <v>6975.201</v>
      </c>
      <c r="BJ43" s="29">
        <v>9673.5640000000003</v>
      </c>
      <c r="BK43" s="28">
        <v>2720.915</v>
      </c>
      <c r="BL43" s="30">
        <v>8.3576598107815148E-3</v>
      </c>
      <c r="BM43" s="30">
        <v>0.2420123693872045</v>
      </c>
      <c r="BN43" s="74"/>
      <c r="BO43" s="72"/>
      <c r="BP43" s="67"/>
      <c r="BQ43" s="68"/>
    </row>
    <row r="44" spans="1:69" ht="9.75" customHeight="1" x14ac:dyDescent="0.25">
      <c r="A44" s="16"/>
      <c r="C44" s="7"/>
      <c r="E44" s="7"/>
      <c r="G44" s="7"/>
      <c r="I44" s="7"/>
      <c r="K44" s="7"/>
      <c r="M44" s="7"/>
      <c r="O44" s="7"/>
      <c r="Q44" s="21"/>
      <c r="R44" s="9"/>
      <c r="S44" s="9"/>
      <c r="U44" s="7"/>
      <c r="W44" s="7"/>
      <c r="Y44" s="7"/>
      <c r="AA44" s="21"/>
      <c r="AC44" s="7"/>
      <c r="AE44" s="7"/>
      <c r="AG44" s="7"/>
      <c r="AI44" s="21"/>
      <c r="AK44" s="7"/>
      <c r="AL44" s="7"/>
      <c r="AM44" s="7"/>
      <c r="AN44" s="7"/>
      <c r="AO44" s="7"/>
      <c r="AP44" s="7"/>
      <c r="AQ44" s="21"/>
      <c r="AS44" s="7"/>
      <c r="AU44" s="7"/>
      <c r="AW44" s="7"/>
      <c r="AX44" s="21"/>
      <c r="AY44" s="7"/>
      <c r="AZ44" s="7"/>
      <c r="BA44" s="7"/>
      <c r="BB44" s="21"/>
      <c r="BC44" s="58"/>
      <c r="BD44" s="58"/>
      <c r="BE44" s="58"/>
      <c r="BF44" s="21"/>
      <c r="BG44" s="58"/>
      <c r="BH44" s="58"/>
      <c r="BI44" s="58"/>
      <c r="BJ44" s="21"/>
      <c r="BK44" s="58"/>
      <c r="BL44" s="8"/>
      <c r="BM44" s="8"/>
      <c r="BN44" s="74"/>
      <c r="BO44" s="72"/>
      <c r="BP44" s="67"/>
      <c r="BQ44" s="68"/>
    </row>
    <row r="45" spans="1:69" ht="15" x14ac:dyDescent="0.25">
      <c r="A45" s="16" t="s">
        <v>28</v>
      </c>
      <c r="C45" s="7">
        <v>-18.173000000000002</v>
      </c>
      <c r="E45" s="7">
        <v>-2.331</v>
      </c>
      <c r="G45" s="7">
        <v>-3.9889999999999999</v>
      </c>
      <c r="I45" s="7">
        <v>-10.866</v>
      </c>
      <c r="K45" s="7">
        <v>-9.9480000000000004</v>
      </c>
      <c r="M45" s="7">
        <v>-14.234</v>
      </c>
      <c r="O45" s="7">
        <v>-41.57</v>
      </c>
      <c r="Q45" s="21">
        <v>-49.832000000000001</v>
      </c>
      <c r="R45" s="9">
        <f t="shared" si="2"/>
        <v>0.19874909790714468</v>
      </c>
      <c r="S45" s="9">
        <f t="shared" si="3"/>
        <v>0.65702421981906078</v>
      </c>
      <c r="U45" s="7">
        <v>-5.7872870913981753</v>
      </c>
      <c r="W45" s="7">
        <v>-7.7564500951858326</v>
      </c>
      <c r="Y45" s="7">
        <v>-10.684000000000001</v>
      </c>
      <c r="AA45" s="21">
        <v>-14.234</v>
      </c>
      <c r="AC45" s="7">
        <v>-2.9020000000000001</v>
      </c>
      <c r="AE45" s="7">
        <v>-5.0600000000000005</v>
      </c>
      <c r="AG45" s="7">
        <v>-35.725999999999999</v>
      </c>
      <c r="AI45" s="21">
        <v>-41.57</v>
      </c>
      <c r="AK45" s="7">
        <v>-9.7669999999999995</v>
      </c>
      <c r="AL45" s="7"/>
      <c r="AM45" s="7">
        <v>-20.748000000000001</v>
      </c>
      <c r="AN45" s="7"/>
      <c r="AO45" s="7">
        <v>-48.036999999999999</v>
      </c>
      <c r="AP45" s="7"/>
      <c r="AQ45" s="21">
        <v>-49.832000000000001</v>
      </c>
      <c r="AS45" s="7">
        <v>-19.616</v>
      </c>
      <c r="AU45" s="7">
        <v>-49.353000000000002</v>
      </c>
      <c r="AW45" s="7">
        <v>-79.724000000000004</v>
      </c>
      <c r="AX45" s="21">
        <v>-106.023</v>
      </c>
      <c r="AY45" s="7">
        <v>-47.859000000000002</v>
      </c>
      <c r="AZ45" s="7">
        <v>-99.906000000000006</v>
      </c>
      <c r="BA45" s="7">
        <v>-151.76499999999999</v>
      </c>
      <c r="BB45" s="21">
        <v>-210.876</v>
      </c>
      <c r="BC45" s="58">
        <v>-70.091999999999999</v>
      </c>
      <c r="BD45" s="58">
        <v>-146.51400000000001</v>
      </c>
      <c r="BE45" s="58">
        <v>-231.23699999999999</v>
      </c>
      <c r="BF45" s="21">
        <v>-322.19900000000001</v>
      </c>
      <c r="BG45" s="58">
        <v>-96.024000000000001</v>
      </c>
      <c r="BH45" s="58">
        <v>-199.887</v>
      </c>
      <c r="BI45" s="58">
        <v>-306.69600000000003</v>
      </c>
      <c r="BJ45" s="21">
        <v>-427.34399999999999</v>
      </c>
      <c r="BK45" s="58">
        <v>-58.363999999999997</v>
      </c>
      <c r="BL45" s="8">
        <v>-0.51624560705523503</v>
      </c>
      <c r="BM45" s="8">
        <v>-0.3921936182621012</v>
      </c>
      <c r="BN45" s="74"/>
      <c r="BO45" s="72"/>
      <c r="BP45" s="67"/>
      <c r="BQ45" s="68"/>
    </row>
    <row r="46" spans="1:69" ht="15" x14ac:dyDescent="0.25">
      <c r="A46" s="16" t="s">
        <v>84</v>
      </c>
      <c r="C46" s="7">
        <v>-510.72899999999998</v>
      </c>
      <c r="E46" s="7">
        <v>-267.20600000000002</v>
      </c>
      <c r="G46" s="7">
        <v>-344.29599999999999</v>
      </c>
      <c r="I46" s="7">
        <v>-460.69499999999999</v>
      </c>
      <c r="K46" s="7">
        <v>-322.51328248382561</v>
      </c>
      <c r="M46" s="7">
        <v>-305.892</v>
      </c>
      <c r="O46" s="7">
        <v>-284.44900000000001</v>
      </c>
      <c r="Q46" s="21">
        <v>-487.56099999999998</v>
      </c>
      <c r="R46" s="9">
        <f t="shared" si="2"/>
        <v>0.71405418897587958</v>
      </c>
      <c r="S46" s="9">
        <f t="shared" si="3"/>
        <v>7.2060750904403559E-2</v>
      </c>
      <c r="U46" s="7">
        <v>-77.329417264859686</v>
      </c>
      <c r="W46" s="7">
        <v>-158.96334948983807</v>
      </c>
      <c r="Y46" s="7">
        <v>-233.096</v>
      </c>
      <c r="AA46" s="21">
        <v>-305.892</v>
      </c>
      <c r="AC46" s="7">
        <v>-72.189000000000007</v>
      </c>
      <c r="AE46" s="7">
        <v>-144.95099999999999</v>
      </c>
      <c r="AG46" s="7">
        <v>-299.24799999999999</v>
      </c>
      <c r="AI46" s="21">
        <v>-284.44900000000001</v>
      </c>
      <c r="AK46" s="7">
        <v>-93.963000000000008</v>
      </c>
      <c r="AL46" s="7"/>
      <c r="AM46" s="7">
        <v>-225.18199999999999</v>
      </c>
      <c r="AN46" s="7"/>
      <c r="AO46" s="7">
        <v>-150.97399999999999</v>
      </c>
      <c r="AP46" s="7"/>
      <c r="AQ46" s="21">
        <v>-487.56099999999998</v>
      </c>
      <c r="AS46" s="7">
        <v>-121.057</v>
      </c>
      <c r="AU46" s="7">
        <v>-248.06700000000001</v>
      </c>
      <c r="AW46" s="7">
        <v>-188.04499999999999</v>
      </c>
      <c r="AX46" s="21">
        <v>-514.60400000000004</v>
      </c>
      <c r="AY46" s="7">
        <v>-119.06</v>
      </c>
      <c r="AZ46" s="7">
        <v>-317.81200000000001</v>
      </c>
      <c r="BA46" s="7">
        <v>-511.56400000000002</v>
      </c>
      <c r="BB46" s="21">
        <v>-659.16600000000005</v>
      </c>
      <c r="BC46" s="58">
        <v>-183.73</v>
      </c>
      <c r="BD46" s="58">
        <v>-404.70800000000003</v>
      </c>
      <c r="BE46" s="58">
        <v>-668.56200000000001</v>
      </c>
      <c r="BF46" s="21">
        <v>-897.45299999999997</v>
      </c>
      <c r="BG46" s="58">
        <v>-237.958</v>
      </c>
      <c r="BH46" s="58">
        <v>-471.03699999999998</v>
      </c>
      <c r="BI46" s="58">
        <v>-644.06899999999996</v>
      </c>
      <c r="BJ46" s="21">
        <v>-968.00400000000002</v>
      </c>
      <c r="BK46" s="58">
        <v>-275.76400000000001</v>
      </c>
      <c r="BL46" s="8">
        <v>-0.14870575887137849</v>
      </c>
      <c r="BM46" s="8">
        <v>0.15887677657401733</v>
      </c>
      <c r="BN46" s="74"/>
      <c r="BO46" s="72"/>
      <c r="BP46" s="67"/>
      <c r="BQ46" s="68"/>
    </row>
    <row r="47" spans="1:69" ht="15" x14ac:dyDescent="0.25">
      <c r="A47" s="26" t="s">
        <v>30</v>
      </c>
      <c r="B47" s="27"/>
      <c r="C47" s="28">
        <v>-528.90200000000004</v>
      </c>
      <c r="D47" s="27"/>
      <c r="E47" s="28">
        <v>-269.53699999999998</v>
      </c>
      <c r="F47" s="27"/>
      <c r="G47" s="28">
        <v>-348.28500000000003</v>
      </c>
      <c r="H47" s="27"/>
      <c r="I47" s="28">
        <v>-471.56100000000004</v>
      </c>
      <c r="J47" s="27"/>
      <c r="K47" s="28">
        <v>-332.46128248382558</v>
      </c>
      <c r="L47" s="27"/>
      <c r="M47" s="28">
        <v>-320.12600000000003</v>
      </c>
      <c r="N47" s="27"/>
      <c r="O47" s="28">
        <f>+O46+O45</f>
        <v>-326.01900000000001</v>
      </c>
      <c r="P47" s="27"/>
      <c r="Q47" s="29">
        <f>SUM(Q45:Q46)</f>
        <v>-537.39300000000003</v>
      </c>
      <c r="R47" s="39">
        <f t="shared" si="2"/>
        <v>0.64834871587238796</v>
      </c>
      <c r="S47" s="39">
        <f t="shared" si="3"/>
        <v>9.0614950646189518E-2</v>
      </c>
      <c r="T47" s="27"/>
      <c r="U47" s="28">
        <v>-83.11670435625787</v>
      </c>
      <c r="V47" s="27"/>
      <c r="W47" s="28">
        <v>-166.71979958502391</v>
      </c>
      <c r="X47" s="27"/>
      <c r="Y47" s="28">
        <v>-243.78</v>
      </c>
      <c r="Z47" s="27"/>
      <c r="AA47" s="29">
        <v>-320.12600000000003</v>
      </c>
      <c r="AB47" s="27"/>
      <c r="AC47" s="28">
        <v>-75.091000000000008</v>
      </c>
      <c r="AD47" s="27"/>
      <c r="AE47" s="28">
        <v>-150.011</v>
      </c>
      <c r="AF47" s="27"/>
      <c r="AG47" s="28">
        <v>-334.97399999999999</v>
      </c>
      <c r="AH47" s="27"/>
      <c r="AI47" s="29">
        <f>+AI46+AI45</f>
        <v>-326.01900000000001</v>
      </c>
      <c r="AJ47" s="27"/>
      <c r="AK47" s="28">
        <v>-103.73</v>
      </c>
      <c r="AL47" s="28"/>
      <c r="AM47" s="28">
        <v>-245.92999999999998</v>
      </c>
      <c r="AN47" s="28"/>
      <c r="AO47" s="28">
        <f>SUM(AO45:AO46)</f>
        <v>-199.011</v>
      </c>
      <c r="AP47" s="28"/>
      <c r="AQ47" s="29">
        <f>SUM(AQ45:AQ46)</f>
        <v>-537.39300000000003</v>
      </c>
      <c r="AR47" s="27"/>
      <c r="AS47" s="28">
        <f>SUM(AS45:AS46)</f>
        <v>-140.673</v>
      </c>
      <c r="AT47" s="27"/>
      <c r="AU47" s="28">
        <f>SUM(AU45:AU46)</f>
        <v>-297.42</v>
      </c>
      <c r="AV47" s="27"/>
      <c r="AW47" s="28">
        <f>SUM(AW45:AW46)</f>
        <v>-267.76900000000001</v>
      </c>
      <c r="AX47" s="29">
        <v>-620.62700000000007</v>
      </c>
      <c r="AY47" s="28">
        <v>-166.91900000000001</v>
      </c>
      <c r="AZ47" s="28">
        <v>-417.71800000000002</v>
      </c>
      <c r="BA47" s="28">
        <v>-663.32899999999995</v>
      </c>
      <c r="BB47" s="29">
        <v>-870.04200000000003</v>
      </c>
      <c r="BC47" s="28">
        <v>-253.822</v>
      </c>
      <c r="BD47" s="28">
        <v>-551.22199999999998</v>
      </c>
      <c r="BE47" s="28">
        <v>-899.79899999999998</v>
      </c>
      <c r="BF47" s="29">
        <v>-1219.652</v>
      </c>
      <c r="BG47" s="28">
        <v>-333.98199999999997</v>
      </c>
      <c r="BH47" s="28">
        <v>-670.92399999999998</v>
      </c>
      <c r="BI47" s="28">
        <v>-950.76499999999999</v>
      </c>
      <c r="BJ47" s="29">
        <v>-1395.348</v>
      </c>
      <c r="BK47" s="28">
        <v>-334.12799999999999</v>
      </c>
      <c r="BL47" s="30">
        <v>-0.24844629686695174</v>
      </c>
      <c r="BM47" s="30">
        <v>4.3714930744775948E-4</v>
      </c>
      <c r="BN47" s="74"/>
      <c r="BO47" s="72"/>
      <c r="BP47" s="67"/>
      <c r="BQ47" s="68"/>
    </row>
    <row r="48" spans="1:69" ht="9.75" customHeight="1" x14ac:dyDescent="0.25">
      <c r="A48" s="16"/>
      <c r="C48" s="7"/>
      <c r="E48" s="7"/>
      <c r="G48" s="7"/>
      <c r="I48" s="7"/>
      <c r="K48" s="7"/>
      <c r="M48" s="7"/>
      <c r="O48" s="7"/>
      <c r="Q48" s="21"/>
      <c r="R48" s="9"/>
      <c r="S48" s="9"/>
      <c r="U48" s="7"/>
      <c r="W48" s="7"/>
      <c r="Y48" s="7"/>
      <c r="AA48" s="21"/>
      <c r="AC48" s="7"/>
      <c r="AE48" s="7"/>
      <c r="AG48" s="7"/>
      <c r="AI48" s="21"/>
      <c r="AK48" s="7"/>
      <c r="AL48" s="7"/>
      <c r="AM48" s="7"/>
      <c r="AN48" s="7"/>
      <c r="AO48" s="7"/>
      <c r="AP48" s="7"/>
      <c r="AQ48" s="21"/>
      <c r="AS48" s="7"/>
      <c r="AU48" s="7"/>
      <c r="AW48" s="7"/>
      <c r="AX48" s="21"/>
      <c r="AY48" s="7"/>
      <c r="AZ48" s="7"/>
      <c r="BA48" s="7"/>
      <c r="BB48" s="21"/>
      <c r="BC48" s="58"/>
      <c r="BD48" s="58"/>
      <c r="BE48" s="58"/>
      <c r="BF48" s="21"/>
      <c r="BG48" s="58"/>
      <c r="BH48" s="58"/>
      <c r="BI48" s="58"/>
      <c r="BJ48" s="21"/>
      <c r="BK48" s="58"/>
      <c r="BL48" s="8"/>
      <c r="BM48" s="8"/>
      <c r="BN48" s="74"/>
      <c r="BO48" s="72"/>
      <c r="BP48" s="67"/>
      <c r="BQ48" s="68"/>
    </row>
    <row r="49" spans="1:69" ht="15" x14ac:dyDescent="0.25">
      <c r="A49" s="16" t="s">
        <v>31</v>
      </c>
      <c r="C49" s="7">
        <v>-822.178</v>
      </c>
      <c r="E49" s="7">
        <v>-976.06000000000006</v>
      </c>
      <c r="G49" s="7">
        <v>-842.07600000000002</v>
      </c>
      <c r="I49" s="7">
        <v>-355.91700000000003</v>
      </c>
      <c r="K49" s="7">
        <v>-302.89428739392037</v>
      </c>
      <c r="M49" s="7">
        <v>-61.373000000000005</v>
      </c>
      <c r="O49" s="7">
        <v>-1014.526</v>
      </c>
      <c r="Q49" s="21">
        <v>-566.29200000000003</v>
      </c>
      <c r="R49" s="9">
        <f t="shared" si="2"/>
        <v>-0.44181617819553165</v>
      </c>
      <c r="S49" s="9">
        <f t="shared" si="3"/>
        <v>-7.6285358925235469E-2</v>
      </c>
      <c r="U49" s="7">
        <v>-14.674954447002614</v>
      </c>
      <c r="W49" s="7">
        <v>-76.801937292769466</v>
      </c>
      <c r="Y49" s="7">
        <v>-132.571</v>
      </c>
      <c r="AA49" s="21">
        <v>-61.373000000000005</v>
      </c>
      <c r="AC49" s="7">
        <v>-417.94400000000002</v>
      </c>
      <c r="AE49" s="7">
        <v>-601.52</v>
      </c>
      <c r="AG49" s="7">
        <v>-689.87200000000007</v>
      </c>
      <c r="AI49" s="21">
        <v>-1014.526</v>
      </c>
      <c r="AK49" s="7">
        <v>-23.631</v>
      </c>
      <c r="AL49" s="7"/>
      <c r="AM49" s="7">
        <v>-49.139000000000003</v>
      </c>
      <c r="AN49" s="7"/>
      <c r="AO49" s="7">
        <v>-198.697</v>
      </c>
      <c r="AP49" s="7"/>
      <c r="AQ49" s="21">
        <v>-566.29200000000003</v>
      </c>
      <c r="AS49" s="7">
        <v>-225.137</v>
      </c>
      <c r="AU49" s="7">
        <v>-532.48599999999999</v>
      </c>
      <c r="AW49" s="7">
        <v>-712.45299999999997</v>
      </c>
      <c r="AX49" s="21">
        <v>-528.93399999999997</v>
      </c>
      <c r="AY49" s="7">
        <v>534.77700000000004</v>
      </c>
      <c r="AZ49" s="7">
        <v>744.59900000000005</v>
      </c>
      <c r="BA49" s="7">
        <v>688.38699999999994</v>
      </c>
      <c r="BB49" s="21">
        <v>707.55</v>
      </c>
      <c r="BC49" s="58">
        <v>-198.62100000000001</v>
      </c>
      <c r="BD49" s="58">
        <v>-290.11399999999998</v>
      </c>
      <c r="BE49" s="58">
        <v>-632.07899999999995</v>
      </c>
      <c r="BF49" s="21">
        <v>-1169.8</v>
      </c>
      <c r="BG49" s="58">
        <v>-91.471999999999994</v>
      </c>
      <c r="BH49" s="58">
        <v>35.762999999999998</v>
      </c>
      <c r="BI49" s="58">
        <v>89.697000000000003</v>
      </c>
      <c r="BJ49" s="21">
        <v>-481.7</v>
      </c>
      <c r="BK49" s="58">
        <v>-267.33499999999998</v>
      </c>
      <c r="BL49" s="8">
        <v>-0.53213790061900923</v>
      </c>
      <c r="BM49" s="8">
        <v>1.922588333041805</v>
      </c>
      <c r="BN49" s="74"/>
      <c r="BO49" s="72"/>
      <c r="BP49" s="67"/>
      <c r="BQ49" s="68"/>
    </row>
    <row r="50" spans="1:69" ht="15" x14ac:dyDescent="0.25">
      <c r="A50" s="26" t="s">
        <v>32</v>
      </c>
      <c r="B50" s="27"/>
      <c r="C50" s="28">
        <v>-822.178</v>
      </c>
      <c r="D50" s="27"/>
      <c r="E50" s="28">
        <v>-976.06000000000006</v>
      </c>
      <c r="F50" s="27"/>
      <c r="G50" s="28">
        <v>-842.07600000000002</v>
      </c>
      <c r="H50" s="27"/>
      <c r="I50" s="28">
        <v>-355.91700000000003</v>
      </c>
      <c r="J50" s="27"/>
      <c r="K50" s="28">
        <v>-302.89428739392037</v>
      </c>
      <c r="L50" s="27"/>
      <c r="M50" s="28">
        <v>-61.373000000000005</v>
      </c>
      <c r="N50" s="27"/>
      <c r="O50" s="28">
        <f>+O49</f>
        <v>-1014.526</v>
      </c>
      <c r="P50" s="27"/>
      <c r="Q50" s="29">
        <f>Q49</f>
        <v>-566.29200000000003</v>
      </c>
      <c r="R50" s="39">
        <f t="shared" si="2"/>
        <v>-0.44181617819553165</v>
      </c>
      <c r="S50" s="39">
        <f t="shared" si="3"/>
        <v>-7.6285358925235469E-2</v>
      </c>
      <c r="T50" s="27"/>
      <c r="U50" s="28">
        <v>-14.674954447002614</v>
      </c>
      <c r="V50" s="27"/>
      <c r="W50" s="28">
        <v>-76.801937292769466</v>
      </c>
      <c r="X50" s="27"/>
      <c r="Y50" s="28">
        <v>-132.571</v>
      </c>
      <c r="Z50" s="27"/>
      <c r="AA50" s="29">
        <v>-61.373000000000005</v>
      </c>
      <c r="AB50" s="27"/>
      <c r="AC50" s="28">
        <v>-417.94371970011514</v>
      </c>
      <c r="AD50" s="27"/>
      <c r="AE50" s="28">
        <v>-601.51971970011516</v>
      </c>
      <c r="AF50" s="27"/>
      <c r="AG50" s="28">
        <v>-689.87200000000007</v>
      </c>
      <c r="AH50" s="27"/>
      <c r="AI50" s="29">
        <f>+AI49</f>
        <v>-1014.526</v>
      </c>
      <c r="AJ50" s="27"/>
      <c r="AK50" s="28">
        <v>-23.631</v>
      </c>
      <c r="AL50" s="28"/>
      <c r="AM50" s="28">
        <v>-49.139000000000003</v>
      </c>
      <c r="AN50" s="28"/>
      <c r="AO50" s="28">
        <f>SUM(AO49)</f>
        <v>-198.697</v>
      </c>
      <c r="AP50" s="28"/>
      <c r="AQ50" s="29">
        <f>AQ49</f>
        <v>-566.29200000000003</v>
      </c>
      <c r="AR50" s="27"/>
      <c r="AS50" s="28">
        <f>AS49</f>
        <v>-225.137</v>
      </c>
      <c r="AT50" s="27"/>
      <c r="AU50" s="28">
        <f>AU49</f>
        <v>-532.48599999999999</v>
      </c>
      <c r="AV50" s="27"/>
      <c r="AW50" s="28">
        <f>AW49</f>
        <v>-712.45299999999997</v>
      </c>
      <c r="AX50" s="29">
        <v>-528.93399999999997</v>
      </c>
      <c r="AY50" s="28">
        <v>534.77700000000004</v>
      </c>
      <c r="AZ50" s="28">
        <v>744.59900000000005</v>
      </c>
      <c r="BA50" s="28">
        <v>688.38699999999994</v>
      </c>
      <c r="BB50" s="29">
        <v>707.55</v>
      </c>
      <c r="BC50" s="28">
        <v>-198.62100000000001</v>
      </c>
      <c r="BD50" s="28">
        <v>-290.11399999999998</v>
      </c>
      <c r="BE50" s="28">
        <v>-632.07899999999995</v>
      </c>
      <c r="BF50" s="29">
        <v>-1169.8</v>
      </c>
      <c r="BG50" s="28">
        <v>-91.471999999999994</v>
      </c>
      <c r="BH50" s="28">
        <v>35.762999999999998</v>
      </c>
      <c r="BI50" s="28">
        <v>89.697000000000003</v>
      </c>
      <c r="BJ50" s="29">
        <v>-481.7</v>
      </c>
      <c r="BK50" s="28">
        <v>-267.33499999999998</v>
      </c>
      <c r="BL50" s="30">
        <v>-0.53213790061900923</v>
      </c>
      <c r="BM50" s="30">
        <v>1.922588333041805</v>
      </c>
      <c r="BN50" s="74"/>
      <c r="BO50" s="72"/>
      <c r="BP50" s="67"/>
      <c r="BQ50" s="68"/>
    </row>
    <row r="51" spans="1:69" ht="9.75" customHeight="1" x14ac:dyDescent="0.25">
      <c r="A51" s="16"/>
      <c r="C51" s="7"/>
      <c r="E51" s="7"/>
      <c r="G51" s="7"/>
      <c r="I51" s="7"/>
      <c r="K51" s="7"/>
      <c r="M51" s="7"/>
      <c r="O51" s="7"/>
      <c r="Q51" s="21"/>
      <c r="R51" s="9"/>
      <c r="S51" s="9"/>
      <c r="U51" s="7"/>
      <c r="W51" s="7"/>
      <c r="Y51" s="7"/>
      <c r="AA51" s="21"/>
      <c r="AC51" s="7"/>
      <c r="AE51" s="7"/>
      <c r="AG51" s="7"/>
      <c r="AI51" s="21"/>
      <c r="AK51" s="7"/>
      <c r="AL51" s="7"/>
      <c r="AM51" s="7"/>
      <c r="AN51" s="7"/>
      <c r="AO51" s="7"/>
      <c r="AP51" s="7"/>
      <c r="AQ51" s="21"/>
      <c r="AS51" s="7"/>
      <c r="AU51" s="7"/>
      <c r="AW51" s="7"/>
      <c r="AX51" s="21"/>
      <c r="AY51" s="7"/>
      <c r="AZ51" s="7"/>
      <c r="BA51" s="7"/>
      <c r="BB51" s="21"/>
      <c r="BC51" s="58"/>
      <c r="BD51" s="58"/>
      <c r="BE51" s="58"/>
      <c r="BF51" s="21"/>
      <c r="BG51" s="58"/>
      <c r="BH51" s="58"/>
      <c r="BI51" s="58"/>
      <c r="BJ51" s="21"/>
      <c r="BK51" s="58"/>
      <c r="BL51" s="8"/>
      <c r="BM51" s="8"/>
      <c r="BN51" s="74"/>
      <c r="BO51" s="72"/>
      <c r="BP51" s="67"/>
      <c r="BQ51" s="68"/>
    </row>
    <row r="52" spans="1:69" ht="15" x14ac:dyDescent="0.25">
      <c r="A52" s="26" t="s">
        <v>85</v>
      </c>
      <c r="B52" s="27"/>
      <c r="C52" s="28">
        <v>206.011</v>
      </c>
      <c r="D52" s="27"/>
      <c r="E52" s="28">
        <v>407.154</v>
      </c>
      <c r="F52" s="27"/>
      <c r="G52" s="28">
        <v>804.42700000000002</v>
      </c>
      <c r="H52" s="27"/>
      <c r="I52" s="28">
        <v>1770.511</v>
      </c>
      <c r="J52" s="27"/>
      <c r="K52" s="28">
        <v>1679.6244579046852</v>
      </c>
      <c r="L52" s="27"/>
      <c r="M52" s="28">
        <v>2150.4230000000002</v>
      </c>
      <c r="N52" s="27"/>
      <c r="O52" s="28">
        <f>+O50+O47+O43</f>
        <v>1390.3620000000001</v>
      </c>
      <c r="P52" s="27"/>
      <c r="Q52" s="29">
        <f>Q43+Q50+Q47</f>
        <v>2416.6610000000005</v>
      </c>
      <c r="R52" s="39">
        <f t="shared" si="2"/>
        <v>0.73815236607444712</v>
      </c>
      <c r="S52" s="39">
        <f t="shared" si="3"/>
        <v>0.24607969416627817</v>
      </c>
      <c r="T52" s="27"/>
      <c r="U52" s="28">
        <v>540.55353532426852</v>
      </c>
      <c r="V52" s="27"/>
      <c r="W52" s="28">
        <v>1013.6855590342761</v>
      </c>
      <c r="X52" s="27"/>
      <c r="Y52" s="28">
        <v>1508.136</v>
      </c>
      <c r="Z52" s="27"/>
      <c r="AA52" s="29">
        <v>2150.4230000000002</v>
      </c>
      <c r="AB52" s="27"/>
      <c r="AC52" s="28">
        <v>138.86228029988484</v>
      </c>
      <c r="AD52" s="27"/>
      <c r="AE52" s="28">
        <v>368.54128029988476</v>
      </c>
      <c r="AF52" s="27"/>
      <c r="AG52" s="28">
        <v>800.56500000000005</v>
      </c>
      <c r="AH52" s="27"/>
      <c r="AI52" s="29">
        <f>+AI50+AI47+AI43</f>
        <v>1390.3620000000001</v>
      </c>
      <c r="AJ52" s="27"/>
      <c r="AK52" s="28">
        <v>459.72399999999999</v>
      </c>
      <c r="AL52" s="28"/>
      <c r="AM52" s="28">
        <v>1239.7730000000001</v>
      </c>
      <c r="AN52" s="28"/>
      <c r="AO52" s="28">
        <f>+AO50+AO47+AO43</f>
        <v>1956.922</v>
      </c>
      <c r="AP52" s="28"/>
      <c r="AQ52" s="29">
        <f>AQ43+AQ50+AQ47</f>
        <v>2416.6610000000005</v>
      </c>
      <c r="AR52" s="27"/>
      <c r="AS52" s="28">
        <f>AS43+AS50+AS47</f>
        <v>435.49700000000007</v>
      </c>
      <c r="AT52" s="27"/>
      <c r="AU52" s="28">
        <f>AU43+AU50+AU47</f>
        <v>1152.9036000000001</v>
      </c>
      <c r="AV52" s="27"/>
      <c r="AW52" s="28">
        <f>AW43+AW47+AW50</f>
        <v>2152.1039999999998</v>
      </c>
      <c r="AX52" s="29">
        <v>3357.125</v>
      </c>
      <c r="AY52" s="28">
        <v>1866.6559999999999</v>
      </c>
      <c r="AZ52" s="28">
        <v>3702</v>
      </c>
      <c r="BA52" s="28">
        <v>5193.6469999999999</v>
      </c>
      <c r="BB52" s="29">
        <v>7208.473</v>
      </c>
      <c r="BC52" s="28">
        <v>1700.52</v>
      </c>
      <c r="BD52" s="28">
        <v>3177.2489999999998</v>
      </c>
      <c r="BE52" s="28">
        <v>4421.9809999999998</v>
      </c>
      <c r="BF52" s="29">
        <v>5423.52</v>
      </c>
      <c r="BG52" s="28">
        <v>1765.277</v>
      </c>
      <c r="BH52" s="28">
        <v>3886.5949999999998</v>
      </c>
      <c r="BI52" s="28">
        <v>6114.1329999999998</v>
      </c>
      <c r="BJ52" s="29">
        <v>7796.5159999999996</v>
      </c>
      <c r="BK52" s="28">
        <v>2119.4520000000002</v>
      </c>
      <c r="BL52" s="30">
        <v>0.25979161700991993</v>
      </c>
      <c r="BM52" s="30">
        <v>0.20063423474049702</v>
      </c>
      <c r="BN52" s="74"/>
      <c r="BO52" s="72"/>
      <c r="BP52" s="67"/>
      <c r="BQ52" s="68"/>
    </row>
    <row r="53" spans="1:69" ht="9.75" customHeight="1" x14ac:dyDescent="0.25">
      <c r="A53" s="16"/>
      <c r="C53" s="7"/>
      <c r="E53" s="7"/>
      <c r="G53" s="7"/>
      <c r="I53" s="7"/>
      <c r="K53" s="7"/>
      <c r="M53" s="7"/>
      <c r="O53" s="7"/>
      <c r="Q53" s="21"/>
      <c r="R53" s="9"/>
      <c r="S53" s="9"/>
      <c r="U53" s="7"/>
      <c r="W53" s="7"/>
      <c r="Y53" s="7"/>
      <c r="AA53" s="21"/>
      <c r="AC53" s="7"/>
      <c r="AE53" s="7"/>
      <c r="AG53" s="7"/>
      <c r="AI53" s="21"/>
      <c r="AK53" s="7"/>
      <c r="AL53" s="7"/>
      <c r="AM53" s="7"/>
      <c r="AN53" s="7"/>
      <c r="AO53" s="7"/>
      <c r="AP53" s="7"/>
      <c r="AQ53" s="21"/>
      <c r="AS53" s="7"/>
      <c r="AU53" s="7"/>
      <c r="AW53" s="7"/>
      <c r="AX53" s="21"/>
      <c r="AY53" s="7"/>
      <c r="AZ53" s="7"/>
      <c r="BA53" s="7"/>
      <c r="BB53" s="21"/>
      <c r="BC53" s="58"/>
      <c r="BD53" s="58"/>
      <c r="BE53" s="58"/>
      <c r="BF53" s="21"/>
      <c r="BG53" s="58"/>
      <c r="BH53" s="58"/>
      <c r="BI53" s="58"/>
      <c r="BJ53" s="21"/>
      <c r="BK53" s="58"/>
      <c r="BL53" s="8"/>
      <c r="BM53" s="8"/>
      <c r="BN53" s="74"/>
      <c r="BO53" s="72"/>
      <c r="BP53" s="67"/>
      <c r="BQ53" s="68"/>
    </row>
    <row r="54" spans="1:69" ht="15" x14ac:dyDescent="0.25">
      <c r="A54" s="16" t="s">
        <v>54</v>
      </c>
      <c r="C54" s="7">
        <v>62393.738000000005</v>
      </c>
      <c r="E54" s="7">
        <v>54520.04</v>
      </c>
      <c r="G54" s="7">
        <v>61796.699000000001</v>
      </c>
      <c r="I54" s="7">
        <v>63535.245000000003</v>
      </c>
      <c r="K54" s="7">
        <v>62102.306000000004</v>
      </c>
      <c r="M54" s="7">
        <v>59406.741000000002</v>
      </c>
      <c r="O54" s="7">
        <v>66837.085999999996</v>
      </c>
      <c r="Q54" s="21">
        <v>88031.046000000002</v>
      </c>
      <c r="R54" s="9">
        <f t="shared" si="2"/>
        <v>0.31709880349960207</v>
      </c>
      <c r="S54" s="9">
        <f t="shared" si="3"/>
        <v>7.3332097814991393E-2</v>
      </c>
      <c r="U54" s="7">
        <v>64683.383859392161</v>
      </c>
      <c r="W54" s="7">
        <v>63917.474154241339</v>
      </c>
      <c r="Y54" s="7">
        <v>64264.781999999999</v>
      </c>
      <c r="AA54" s="21">
        <v>59406.741000000002</v>
      </c>
      <c r="AC54" s="7">
        <v>59218.217000000004</v>
      </c>
      <c r="AE54" s="7">
        <v>63611.219000000005</v>
      </c>
      <c r="AG54" s="7">
        <v>63954.116999999998</v>
      </c>
      <c r="AI54" s="21">
        <v>66837.085999999996</v>
      </c>
      <c r="AK54" s="7">
        <v>73935.394</v>
      </c>
      <c r="AL54" s="7"/>
      <c r="AM54" s="7">
        <v>77760.702000000005</v>
      </c>
      <c r="AN54" s="7"/>
      <c r="AO54" s="7">
        <v>80657.557000000001</v>
      </c>
      <c r="AP54" s="7"/>
      <c r="AQ54" s="21">
        <v>88031.046000000002</v>
      </c>
      <c r="AS54" s="7">
        <v>96073.38</v>
      </c>
      <c r="AU54" s="7">
        <v>109207.25199999999</v>
      </c>
      <c r="AW54" s="7">
        <v>132424.01</v>
      </c>
      <c r="AX54" s="21">
        <v>133149.99</v>
      </c>
      <c r="AY54" s="7">
        <v>146740.53700000001</v>
      </c>
      <c r="AZ54" s="7">
        <v>149817.769</v>
      </c>
      <c r="BA54" s="7">
        <v>164381.04399999999</v>
      </c>
      <c r="BB54" s="21">
        <v>166231.76</v>
      </c>
      <c r="BC54" s="58">
        <v>175549.51</v>
      </c>
      <c r="BD54" s="58">
        <v>182790.99600000001</v>
      </c>
      <c r="BE54" s="58">
        <v>193850.60399999999</v>
      </c>
      <c r="BF54" s="21">
        <v>217876.75700000001</v>
      </c>
      <c r="BG54" s="58">
        <v>236736.24900000001</v>
      </c>
      <c r="BH54" s="58">
        <v>247896.94200000001</v>
      </c>
      <c r="BI54" s="58">
        <v>268783.25799999997</v>
      </c>
      <c r="BJ54" s="21">
        <v>268411.21100000001</v>
      </c>
      <c r="BK54" s="58">
        <v>263528.01400000002</v>
      </c>
      <c r="BL54" s="8">
        <v>-1.8192969592466079E-2</v>
      </c>
      <c r="BM54" s="8">
        <v>0.11317136734729627</v>
      </c>
      <c r="BN54" s="74"/>
      <c r="BO54" s="72"/>
      <c r="BP54" s="67"/>
      <c r="BQ54" s="68"/>
    </row>
    <row r="55" spans="1:69" ht="15" x14ac:dyDescent="0.25">
      <c r="A55" s="16" t="s">
        <v>58</v>
      </c>
      <c r="C55" s="7">
        <v>50906.847999999998</v>
      </c>
      <c r="E55" s="7">
        <v>18092.534</v>
      </c>
      <c r="G55" s="7">
        <v>33307.548999999999</v>
      </c>
      <c r="I55" s="7">
        <v>21288.466</v>
      </c>
      <c r="K55" s="7">
        <v>28763.133000000002</v>
      </c>
      <c r="M55" s="7">
        <v>34753.212</v>
      </c>
      <c r="O55" s="7">
        <v>108514.833</v>
      </c>
      <c r="Q55" s="21">
        <v>207506.18599999999</v>
      </c>
      <c r="R55" s="9">
        <f t="shared" si="2"/>
        <v>0.91223798869966455</v>
      </c>
      <c r="S55" s="9">
        <f t="shared" si="3"/>
        <v>0.44177561023927359</v>
      </c>
      <c r="U55" s="7">
        <v>22412.638976192127</v>
      </c>
      <c r="W55" s="7">
        <v>25057.308738409698</v>
      </c>
      <c r="Y55" s="7">
        <v>23163.778000000002</v>
      </c>
      <c r="AA55" s="21">
        <v>34753.212</v>
      </c>
      <c r="AC55" s="7">
        <v>33108.120000000003</v>
      </c>
      <c r="AE55" s="7">
        <v>34085.074999999997</v>
      </c>
      <c r="AG55" s="7">
        <v>75542.937000000005</v>
      </c>
      <c r="AI55" s="21">
        <v>108514.833</v>
      </c>
      <c r="AK55" s="7">
        <v>129956.11600000001</v>
      </c>
      <c r="AL55" s="7"/>
      <c r="AM55" s="7">
        <v>152073.15700000001</v>
      </c>
      <c r="AN55" s="7"/>
      <c r="AO55" s="7">
        <v>182564.747</v>
      </c>
      <c r="AP55" s="7"/>
      <c r="AQ55" s="21">
        <v>207506.18599999999</v>
      </c>
      <c r="AS55" s="7">
        <v>211284.878</v>
      </c>
      <c r="AU55" s="7">
        <v>253815.304</v>
      </c>
      <c r="AW55" s="7">
        <v>262988.51400000002</v>
      </c>
      <c r="AX55" s="21">
        <v>278627.53499999997</v>
      </c>
      <c r="AY55" s="7">
        <v>265651.95699999999</v>
      </c>
      <c r="AZ55" s="7">
        <v>268988.26299999998</v>
      </c>
      <c r="BA55" s="7">
        <v>271795.23700000002</v>
      </c>
      <c r="BB55" s="21">
        <v>271709.23499999999</v>
      </c>
      <c r="BC55" s="58">
        <v>296200.83899999998</v>
      </c>
      <c r="BD55" s="58">
        <v>329322.24699999997</v>
      </c>
      <c r="BE55" s="58">
        <v>333785.76299999998</v>
      </c>
      <c r="BF55" s="21">
        <v>328584.56599999999</v>
      </c>
      <c r="BG55" s="58">
        <v>311192.90000000002</v>
      </c>
      <c r="BH55" s="58">
        <v>328562.80099999998</v>
      </c>
      <c r="BI55" s="58">
        <v>354212.78200000001</v>
      </c>
      <c r="BJ55" s="21">
        <v>315159.52500000002</v>
      </c>
      <c r="BK55" s="58">
        <v>327628.68099999998</v>
      </c>
      <c r="BL55" s="8">
        <v>3.956458558566478E-2</v>
      </c>
      <c r="BM55" s="8">
        <v>5.281541127705669E-2</v>
      </c>
      <c r="BN55" s="74"/>
      <c r="BO55" s="72"/>
      <c r="BP55" s="67"/>
      <c r="BQ55" s="68"/>
    </row>
    <row r="56" spans="1:69" ht="15" x14ac:dyDescent="0.25">
      <c r="A56" s="50" t="s">
        <v>96</v>
      </c>
      <c r="Q56" s="22"/>
      <c r="AA56" s="22"/>
      <c r="AI56" s="22"/>
      <c r="AQ56" s="22"/>
      <c r="AX56" s="22"/>
      <c r="BB56" s="22"/>
      <c r="BF56" s="22"/>
      <c r="BJ56" s="22"/>
      <c r="BL56" s="54"/>
      <c r="BM56" s="54"/>
      <c r="BN56" s="74"/>
      <c r="BO56" s="72"/>
      <c r="BP56" s="67"/>
      <c r="BQ56" s="68"/>
    </row>
    <row r="57" spans="1:69" ht="15" x14ac:dyDescent="0.25">
      <c r="A57" s="16"/>
      <c r="Q57" s="22"/>
      <c r="AA57" s="22"/>
      <c r="AI57" s="22"/>
      <c r="AQ57" s="22"/>
      <c r="AX57" s="22"/>
      <c r="BB57" s="22"/>
      <c r="BF57" s="22"/>
      <c r="BJ57" s="22"/>
      <c r="BL57" s="54"/>
      <c r="BM57" s="54"/>
      <c r="BN57" s="74"/>
      <c r="BO57" s="72"/>
      <c r="BP57" s="67"/>
      <c r="BQ57" s="68"/>
    </row>
    <row r="58" spans="1:69" ht="20.25" x14ac:dyDescent="0.25">
      <c r="A58" s="38" t="s">
        <v>87</v>
      </c>
      <c r="Q58" s="22"/>
      <c r="AA58" s="22"/>
      <c r="AI58" s="22"/>
      <c r="AQ58" s="22"/>
      <c r="AX58" s="22"/>
      <c r="BB58" s="22"/>
      <c r="BF58" s="22"/>
      <c r="BJ58" s="22"/>
      <c r="BL58" s="54"/>
      <c r="BM58" s="54"/>
      <c r="BN58" s="74"/>
      <c r="BO58" s="72"/>
      <c r="BP58" s="67"/>
      <c r="BQ58" s="68"/>
    </row>
    <row r="59" spans="1:69" ht="15" x14ac:dyDescent="0.25">
      <c r="A59" s="16"/>
      <c r="Q59" s="22"/>
      <c r="AA59" s="22"/>
      <c r="AI59" s="22"/>
      <c r="AQ59" s="22"/>
      <c r="AX59" s="22"/>
      <c r="BB59" s="22"/>
      <c r="BF59" s="22"/>
      <c r="BJ59" s="22"/>
      <c r="BL59" s="54"/>
      <c r="BM59" s="54"/>
      <c r="BN59" s="74"/>
      <c r="BO59" s="72"/>
      <c r="BP59" s="67"/>
      <c r="BQ59" s="68"/>
    </row>
    <row r="60" spans="1:69" ht="15" x14ac:dyDescent="0.25">
      <c r="A60" s="16" t="s">
        <v>95</v>
      </c>
      <c r="C60" s="7">
        <v>460.17</v>
      </c>
      <c r="E60" s="7">
        <v>100.879</v>
      </c>
      <c r="G60" s="7">
        <v>898.51099999999997</v>
      </c>
      <c r="I60" s="7">
        <v>1130.616</v>
      </c>
      <c r="K60" s="7">
        <v>2106.4009999999998</v>
      </c>
      <c r="M60" s="7">
        <v>2178.788</v>
      </c>
      <c r="O60" s="7">
        <v>3335.9140000000002</v>
      </c>
      <c r="Q60" s="21">
        <v>6719.54</v>
      </c>
      <c r="R60" s="9">
        <f>+Q60/O60-1</f>
        <v>1.014302526983609</v>
      </c>
      <c r="S60" s="9">
        <f>+(Q60/G60)^(0.2)-1</f>
        <v>0.49542015277414397</v>
      </c>
      <c r="U60" s="7">
        <v>639.27689413715666</v>
      </c>
      <c r="W60" s="7">
        <v>1102.4963670005259</v>
      </c>
      <c r="Y60" s="7">
        <v>1628.912</v>
      </c>
      <c r="AA60" s="21">
        <v>2178.788</v>
      </c>
      <c r="AC60" s="7">
        <v>637.20500000000004</v>
      </c>
      <c r="AE60" s="7">
        <v>1341.8210000000001</v>
      </c>
      <c r="AG60" s="7">
        <v>2357.123</v>
      </c>
      <c r="AI60" s="21">
        <v>3335.9140000000002</v>
      </c>
      <c r="AK60" s="7">
        <v>1225.201</v>
      </c>
      <c r="AL60" s="7"/>
      <c r="AM60" s="7">
        <v>2757.9360000000001</v>
      </c>
      <c r="AN60" s="7"/>
      <c r="AO60" s="7">
        <v>4553.7110000000002</v>
      </c>
      <c r="AP60" s="7"/>
      <c r="AQ60" s="21">
        <v>6719.54</v>
      </c>
      <c r="AS60" s="7">
        <v>2139.721</v>
      </c>
      <c r="AU60" s="7">
        <v>4031.7684900000004</v>
      </c>
      <c r="AW60" s="7">
        <v>5904.2659999999996</v>
      </c>
      <c r="AX60" s="21">
        <v>7266.4179999999997</v>
      </c>
      <c r="AY60" s="7">
        <v>1848.1079999999999</v>
      </c>
      <c r="AZ60" s="7">
        <v>3355.66</v>
      </c>
      <c r="BA60" s="7">
        <v>4905.433</v>
      </c>
      <c r="BB60" s="21">
        <v>6439.4210000000003</v>
      </c>
      <c r="BC60" s="58">
        <v>1660.673</v>
      </c>
      <c r="BD60" s="58">
        <v>3570.0949999999998</v>
      </c>
      <c r="BE60" s="58">
        <v>5775.8280000000004</v>
      </c>
      <c r="BF60" s="21">
        <v>9158.134</v>
      </c>
      <c r="BG60" s="58">
        <v>4293.0150000000003</v>
      </c>
      <c r="BH60" s="58">
        <v>8950.5879999999997</v>
      </c>
      <c r="BI60" s="58">
        <v>13664.434999999999</v>
      </c>
      <c r="BJ60" s="21">
        <v>18334.75</v>
      </c>
      <c r="BK60" s="58">
        <v>4605.79</v>
      </c>
      <c r="BL60" s="8">
        <v>-1.3815984574916174E-2</v>
      </c>
      <c r="BM60" s="8">
        <v>7.285672190756376E-2</v>
      </c>
      <c r="BN60" s="74"/>
      <c r="BO60" s="72"/>
      <c r="BP60" s="67"/>
      <c r="BQ60" s="68"/>
    </row>
    <row r="61" spans="1:69" ht="15" x14ac:dyDescent="0.25">
      <c r="A61" s="16" t="s">
        <v>45</v>
      </c>
      <c r="C61" s="7">
        <v>-59.261000000000003</v>
      </c>
      <c r="E61" s="7">
        <v>-53.889000000000003</v>
      </c>
      <c r="G61" s="7">
        <v>-137.666</v>
      </c>
      <c r="I61" s="7">
        <v>-235.911</v>
      </c>
      <c r="K61" s="7">
        <v>-159.9281978585006</v>
      </c>
      <c r="M61" s="7">
        <v>-186.089</v>
      </c>
      <c r="O61" s="7">
        <v>-137.27600000000001</v>
      </c>
      <c r="Q61" s="21">
        <v>-195.54599999999999</v>
      </c>
      <c r="R61" s="9">
        <f t="shared" ref="R61:R62" si="4">+Q61/O61-1</f>
        <v>0.42447332381479641</v>
      </c>
      <c r="S61" s="9">
        <f t="shared" ref="S61:S62" si="5">+(Q61/G61)^(0.2)-1</f>
        <v>7.2715234828147013E-2</v>
      </c>
      <c r="U61" s="7">
        <v>-50.893329572565051</v>
      </c>
      <c r="W61" s="7">
        <v>-92.237999021243539</v>
      </c>
      <c r="Y61" s="7">
        <v>-136.08000000000001</v>
      </c>
      <c r="AA61" s="21">
        <v>-186.089</v>
      </c>
      <c r="AC61" s="7">
        <v>-48.688000000000002</v>
      </c>
      <c r="AE61" s="7">
        <v>-85.512</v>
      </c>
      <c r="AG61" s="7">
        <v>-114.158</v>
      </c>
      <c r="AI61" s="21">
        <v>-137.27600000000001</v>
      </c>
      <c r="AK61" s="7">
        <v>-23.759</v>
      </c>
      <c r="AL61" s="7"/>
      <c r="AM61" s="7">
        <v>-54.481999999999999</v>
      </c>
      <c r="AN61" s="7"/>
      <c r="AO61" s="7">
        <v>-105.914</v>
      </c>
      <c r="AP61" s="7"/>
      <c r="AQ61" s="21">
        <v>-195.54599999999999</v>
      </c>
      <c r="AS61" s="7">
        <v>-91.075000000000003</v>
      </c>
      <c r="AU61" s="7">
        <v>-263.08300000000003</v>
      </c>
      <c r="AW61" s="7">
        <v>-719.13400000000001</v>
      </c>
      <c r="AX61" s="21">
        <v>-1680.2629999999999</v>
      </c>
      <c r="AY61" s="7">
        <v>-1281.0609999999999</v>
      </c>
      <c r="AZ61" s="7">
        <v>-2741.192</v>
      </c>
      <c r="BA61" s="7">
        <v>-4364.2269999999999</v>
      </c>
      <c r="BB61" s="21">
        <v>-6288.9059999999999</v>
      </c>
      <c r="BC61" s="58">
        <v>-1766.4970000000001</v>
      </c>
      <c r="BD61" s="58">
        <v>-3529.12</v>
      </c>
      <c r="BE61" s="58">
        <v>-5220.2219999999998</v>
      </c>
      <c r="BF61" s="21">
        <v>-7209.57</v>
      </c>
      <c r="BG61" s="58">
        <v>-2680.1590000000001</v>
      </c>
      <c r="BH61" s="58">
        <v>-5667.5730000000003</v>
      </c>
      <c r="BI61" s="58">
        <v>-8778.0120000000006</v>
      </c>
      <c r="BJ61" s="21">
        <v>-11746.557000000001</v>
      </c>
      <c r="BK61" s="58">
        <v>-2595.5329999999999</v>
      </c>
      <c r="BL61" s="8">
        <v>-0.12565482416470031</v>
      </c>
      <c r="BM61" s="8">
        <v>-3.1574992379183597E-2</v>
      </c>
      <c r="BN61" s="74"/>
      <c r="BO61" s="72"/>
      <c r="BP61" s="67"/>
      <c r="BQ61" s="68"/>
    </row>
    <row r="62" spans="1:69" ht="15" x14ac:dyDescent="0.25">
      <c r="A62" s="26" t="s">
        <v>21</v>
      </c>
      <c r="B62" s="27"/>
      <c r="C62" s="28">
        <v>400.90899999999999</v>
      </c>
      <c r="D62" s="27"/>
      <c r="E62" s="28">
        <v>46.99</v>
      </c>
      <c r="F62" s="27"/>
      <c r="G62" s="28">
        <v>760.84500000000003</v>
      </c>
      <c r="H62" s="27"/>
      <c r="I62" s="28">
        <v>894.70500000000004</v>
      </c>
      <c r="J62" s="27"/>
      <c r="K62" s="28">
        <v>1946.4728021414994</v>
      </c>
      <c r="L62" s="27"/>
      <c r="M62" s="28">
        <v>1992.6990000000001</v>
      </c>
      <c r="N62" s="27"/>
      <c r="O62" s="28">
        <f>+O61+O60</f>
        <v>3198.6380000000004</v>
      </c>
      <c r="P62" s="27"/>
      <c r="Q62" s="29">
        <f>Q60+Q61</f>
        <v>6523.9939999999997</v>
      </c>
      <c r="R62" s="39">
        <f t="shared" si="4"/>
        <v>1.0396162366607284</v>
      </c>
      <c r="S62" s="39">
        <f t="shared" si="5"/>
        <v>0.53689243329332803</v>
      </c>
      <c r="T62" s="27"/>
      <c r="U62" s="28">
        <v>588.38356456459167</v>
      </c>
      <c r="V62" s="27"/>
      <c r="W62" s="28">
        <v>1010.2583679792823</v>
      </c>
      <c r="X62" s="27"/>
      <c r="Y62" s="28">
        <v>1492.8320000000001</v>
      </c>
      <c r="Z62" s="27"/>
      <c r="AA62" s="29">
        <v>1992.6990000000001</v>
      </c>
      <c r="AB62" s="27"/>
      <c r="AC62" s="28">
        <v>588.51700000000005</v>
      </c>
      <c r="AD62" s="27"/>
      <c r="AE62" s="28">
        <v>1256.309</v>
      </c>
      <c r="AF62" s="27"/>
      <c r="AG62" s="28">
        <v>2242.9650000000001</v>
      </c>
      <c r="AH62" s="27"/>
      <c r="AI62" s="29">
        <f>+AI61+AI60</f>
        <v>3198.6380000000004</v>
      </c>
      <c r="AJ62" s="27"/>
      <c r="AK62" s="28">
        <v>1201.442</v>
      </c>
      <c r="AL62" s="28"/>
      <c r="AM62" s="28">
        <v>2703.4540000000002</v>
      </c>
      <c r="AN62" s="28"/>
      <c r="AO62" s="28">
        <f>SUM(AO60:AO61)</f>
        <v>4447.7970000000005</v>
      </c>
      <c r="AP62" s="28"/>
      <c r="AQ62" s="29">
        <f>AQ60+AQ61</f>
        <v>6523.9939999999997</v>
      </c>
      <c r="AR62" s="27"/>
      <c r="AS62" s="28">
        <f>AS60+AS61</f>
        <v>2048.6460000000002</v>
      </c>
      <c r="AT62" s="27"/>
      <c r="AU62" s="28">
        <f>AU60+AU61</f>
        <v>3768.6854900000003</v>
      </c>
      <c r="AV62" s="27"/>
      <c r="AW62" s="28">
        <f>AW60+AW61</f>
        <v>5185.1319999999996</v>
      </c>
      <c r="AX62" s="29">
        <v>5586.1549999999997</v>
      </c>
      <c r="AY62" s="28">
        <v>567.04700000000003</v>
      </c>
      <c r="AZ62" s="28">
        <v>614.46799999999996</v>
      </c>
      <c r="BA62" s="28">
        <v>541.20600000000002</v>
      </c>
      <c r="BB62" s="29">
        <v>150.51499999999999</v>
      </c>
      <c r="BC62" s="28">
        <v>-105.824</v>
      </c>
      <c r="BD62" s="28">
        <v>40.975000000000001</v>
      </c>
      <c r="BE62" s="28">
        <v>555.60599999999999</v>
      </c>
      <c r="BF62" s="29">
        <v>1948.5640000000001</v>
      </c>
      <c r="BG62" s="28">
        <v>1612.856</v>
      </c>
      <c r="BH62" s="28">
        <v>3283.0149999999999</v>
      </c>
      <c r="BI62" s="28">
        <v>4886.4229999999998</v>
      </c>
      <c r="BJ62" s="29">
        <v>6588.1930000000002</v>
      </c>
      <c r="BK62" s="28">
        <v>2010.2570000000001</v>
      </c>
      <c r="BL62" s="30">
        <v>0.18127420274185124</v>
      </c>
      <c r="BM62" s="30">
        <v>0.24639583447003321</v>
      </c>
      <c r="BN62" s="74"/>
      <c r="BO62" s="72"/>
      <c r="BP62" s="67"/>
      <c r="BQ62" s="68"/>
    </row>
    <row r="63" spans="1:69" ht="9.75" customHeight="1" x14ac:dyDescent="0.25">
      <c r="A63" s="16"/>
      <c r="C63" s="7"/>
      <c r="E63" s="7"/>
      <c r="G63" s="7"/>
      <c r="I63" s="7"/>
      <c r="K63" s="7"/>
      <c r="M63" s="7"/>
      <c r="O63" s="7"/>
      <c r="Q63" s="21"/>
      <c r="R63" s="9"/>
      <c r="S63" s="9"/>
      <c r="U63" s="7"/>
      <c r="W63" s="7"/>
      <c r="Y63" s="7"/>
      <c r="AA63" s="21"/>
      <c r="AC63" s="7"/>
      <c r="AE63" s="7"/>
      <c r="AG63" s="7"/>
      <c r="AI63" s="21"/>
      <c r="AK63" s="7"/>
      <c r="AL63" s="7"/>
      <c r="AM63" s="7"/>
      <c r="AN63" s="7"/>
      <c r="AO63" s="7"/>
      <c r="AP63" s="7"/>
      <c r="AQ63" s="21"/>
      <c r="AS63" s="7"/>
      <c r="AU63" s="7"/>
      <c r="AW63" s="7"/>
      <c r="AX63" s="21"/>
      <c r="AY63" s="7"/>
      <c r="AZ63" s="7"/>
      <c r="BA63" s="7"/>
      <c r="BB63" s="21"/>
      <c r="BC63" s="58"/>
      <c r="BD63" s="58"/>
      <c r="BE63" s="58"/>
      <c r="BF63" s="21"/>
      <c r="BG63" s="58"/>
      <c r="BH63" s="58"/>
      <c r="BI63" s="58"/>
      <c r="BJ63" s="21"/>
      <c r="BK63" s="58"/>
      <c r="BL63" s="8"/>
      <c r="BM63" s="8"/>
      <c r="BN63" s="74"/>
      <c r="BO63" s="72"/>
      <c r="BP63" s="67"/>
      <c r="BQ63" s="68"/>
    </row>
    <row r="64" spans="1:69" ht="15" x14ac:dyDescent="0.25">
      <c r="A64" s="16" t="s">
        <v>80</v>
      </c>
      <c r="C64" s="7">
        <v>0</v>
      </c>
      <c r="E64" s="7">
        <v>47.570999999999998</v>
      </c>
      <c r="G64" s="7">
        <v>38.637</v>
      </c>
      <c r="I64" s="7">
        <v>37.114000000000004</v>
      </c>
      <c r="K64" s="7">
        <v>277.298</v>
      </c>
      <c r="M64" s="7">
        <v>252.10300000000001</v>
      </c>
      <c r="O64" s="7">
        <v>47.387999999999998</v>
      </c>
      <c r="Q64" s="21">
        <v>59.677</v>
      </c>
      <c r="R64" s="9">
        <f t="shared" ref="R64:R67" si="6">+Q64/O64-1</f>
        <v>0.25932725584536165</v>
      </c>
      <c r="S64" s="9">
        <f t="shared" ref="S64:S67" si="7">+(Q64/G64)^(0.2)-1</f>
        <v>9.0839151698477227E-2</v>
      </c>
      <c r="U64" s="7">
        <v>11.187124604706716</v>
      </c>
      <c r="W64" s="7">
        <v>117.14047808784993</v>
      </c>
      <c r="Y64" s="7">
        <v>197.30799999999999</v>
      </c>
      <c r="AA64" s="21">
        <v>252.10300000000001</v>
      </c>
      <c r="AC64" s="7">
        <v>11.516</v>
      </c>
      <c r="AE64" s="7">
        <v>22.646000000000001</v>
      </c>
      <c r="AG64" s="7">
        <v>35.603999999999999</v>
      </c>
      <c r="AI64" s="21">
        <v>47.387999999999998</v>
      </c>
      <c r="AK64" s="7">
        <v>13.418000000000001</v>
      </c>
      <c r="AL64" s="7"/>
      <c r="AM64" s="7">
        <v>28.736999999999998</v>
      </c>
      <c r="AN64" s="7"/>
      <c r="AO64" s="7">
        <v>439.86599999999999</v>
      </c>
      <c r="AP64" s="7"/>
      <c r="AQ64" s="21">
        <v>59.677</v>
      </c>
      <c r="AS64" s="7">
        <v>310.31200000000001</v>
      </c>
      <c r="AU64" s="7">
        <v>665.6925500000001</v>
      </c>
      <c r="AW64" s="7">
        <v>970.20399999999995</v>
      </c>
      <c r="AX64" s="21">
        <v>1236.8389999999999</v>
      </c>
      <c r="AY64" s="7">
        <v>301.45100000000002</v>
      </c>
      <c r="AZ64" s="7">
        <v>587.49800000000005</v>
      </c>
      <c r="BA64" s="7">
        <v>644.54300000000001</v>
      </c>
      <c r="BB64" s="21">
        <v>680.221</v>
      </c>
      <c r="BC64" s="58">
        <v>58.179000000000002</v>
      </c>
      <c r="BD64" s="58">
        <v>128.506</v>
      </c>
      <c r="BE64" s="58">
        <v>191.03700000000001</v>
      </c>
      <c r="BF64" s="21">
        <v>256.82499999999999</v>
      </c>
      <c r="BG64" s="58">
        <v>85.076999999999998</v>
      </c>
      <c r="BH64" s="58">
        <v>169.56399999999999</v>
      </c>
      <c r="BI64" s="58">
        <v>249.19399999999999</v>
      </c>
      <c r="BJ64" s="21">
        <v>410.49299999999999</v>
      </c>
      <c r="BK64" s="58">
        <v>89.754999999999995</v>
      </c>
      <c r="BL64" s="8">
        <v>-0.44354893706718579</v>
      </c>
      <c r="BM64" s="8">
        <v>5.4985483738260621E-2</v>
      </c>
      <c r="BN64" s="74"/>
      <c r="BO64" s="72"/>
      <c r="BP64" s="67"/>
      <c r="BQ64" s="68"/>
    </row>
    <row r="65" spans="1:69" ht="15" x14ac:dyDescent="0.25">
      <c r="A65" s="16" t="s">
        <v>81</v>
      </c>
      <c r="C65" s="7">
        <v>0</v>
      </c>
      <c r="E65" s="7">
        <v>979.56600000000003</v>
      </c>
      <c r="G65" s="7">
        <v>925.28600000000006</v>
      </c>
      <c r="I65" s="7">
        <v>363.12900000000002</v>
      </c>
      <c r="K65" s="7">
        <v>557.66100000000006</v>
      </c>
      <c r="M65" s="7">
        <v>546.88599999999997</v>
      </c>
      <c r="O65" s="7">
        <v>302.58499999999998</v>
      </c>
      <c r="Q65" s="21">
        <v>268.36099999999999</v>
      </c>
      <c r="R65" s="9">
        <f t="shared" si="6"/>
        <v>-0.11310540839764027</v>
      </c>
      <c r="S65" s="9">
        <f t="shared" si="7"/>
        <v>-0.21929190575529955</v>
      </c>
      <c r="U65" s="7">
        <v>124.69230662229162</v>
      </c>
      <c r="W65" s="7">
        <v>263.24661176815499</v>
      </c>
      <c r="Y65" s="7">
        <v>413.54900000000004</v>
      </c>
      <c r="AA65" s="21">
        <v>546.88599999999997</v>
      </c>
      <c r="AC65" s="7">
        <v>132.44999999999999</v>
      </c>
      <c r="AE65" s="7">
        <v>150.66300000000001</v>
      </c>
      <c r="AG65" s="7">
        <v>251.12700000000001</v>
      </c>
      <c r="AI65" s="21">
        <v>302.58499999999998</v>
      </c>
      <c r="AK65" s="7">
        <v>116.956</v>
      </c>
      <c r="AL65" s="7"/>
      <c r="AM65" s="7">
        <v>130.22999999999999</v>
      </c>
      <c r="AN65" s="7"/>
      <c r="AO65" s="7">
        <v>200.858</v>
      </c>
      <c r="AP65" s="7"/>
      <c r="AQ65" s="21">
        <v>268.36099999999999</v>
      </c>
      <c r="AS65" s="7">
        <v>76.540999999999997</v>
      </c>
      <c r="AU65" s="7">
        <v>174.52955</v>
      </c>
      <c r="AW65" s="7">
        <v>275.15800000000002</v>
      </c>
      <c r="AX65" s="21">
        <v>367.57400000000001</v>
      </c>
      <c r="AY65" s="7">
        <v>91.266000000000005</v>
      </c>
      <c r="AZ65" s="7">
        <v>168.21799999999999</v>
      </c>
      <c r="BA65" s="7">
        <v>288.2</v>
      </c>
      <c r="BB65" s="21">
        <v>398.625</v>
      </c>
      <c r="BC65" s="58">
        <v>85.71</v>
      </c>
      <c r="BD65" s="58">
        <v>178.05099999999999</v>
      </c>
      <c r="BE65" s="58">
        <v>289.95</v>
      </c>
      <c r="BF65" s="21">
        <v>389.12</v>
      </c>
      <c r="BG65" s="58">
        <v>83.936000000000007</v>
      </c>
      <c r="BH65" s="58">
        <v>168.256</v>
      </c>
      <c r="BI65" s="58">
        <v>316.21300000000002</v>
      </c>
      <c r="BJ65" s="21">
        <v>477.52</v>
      </c>
      <c r="BK65" s="58">
        <v>100.678</v>
      </c>
      <c r="BL65" s="8">
        <v>-0.37586093597921977</v>
      </c>
      <c r="BM65" s="8">
        <v>0.19946149447197858</v>
      </c>
      <c r="BN65" s="74"/>
      <c r="BO65" s="72"/>
      <c r="BP65" s="67"/>
      <c r="BQ65" s="68"/>
    </row>
    <row r="66" spans="1:69" ht="15" x14ac:dyDescent="0.25">
      <c r="A66" s="16" t="s">
        <v>82</v>
      </c>
      <c r="C66" s="7">
        <v>0</v>
      </c>
      <c r="E66" s="7">
        <v>6.7860000000000005</v>
      </c>
      <c r="G66" s="7">
        <v>34.82</v>
      </c>
      <c r="I66" s="7">
        <v>105.063</v>
      </c>
      <c r="K66" s="7">
        <v>62.698999999999998</v>
      </c>
      <c r="M66" s="7">
        <v>106.661</v>
      </c>
      <c r="O66" s="7">
        <v>179.83</v>
      </c>
      <c r="Q66" s="21">
        <v>363.17899999999997</v>
      </c>
      <c r="R66" s="9">
        <f t="shared" si="6"/>
        <v>1.0195684813434909</v>
      </c>
      <c r="S66" s="9">
        <f t="shared" si="7"/>
        <v>0.5983003418348114</v>
      </c>
      <c r="U66" s="7">
        <v>9.7107030199999986</v>
      </c>
      <c r="W66" s="7">
        <v>44.494046568311518</v>
      </c>
      <c r="Y66" s="7">
        <v>87.195999999999998</v>
      </c>
      <c r="AA66" s="21">
        <v>106.661</v>
      </c>
      <c r="AC66" s="7">
        <v>18.081</v>
      </c>
      <c r="AE66" s="7">
        <v>87.823999999999998</v>
      </c>
      <c r="AG66" s="7">
        <v>126.744</v>
      </c>
      <c r="AI66" s="21">
        <v>179.83</v>
      </c>
      <c r="AK66" s="7">
        <v>39.905000000000001</v>
      </c>
      <c r="AL66" s="7"/>
      <c r="AM66" s="7">
        <v>130.809</v>
      </c>
      <c r="AN66" s="7"/>
      <c r="AO66" s="7">
        <v>223.601</v>
      </c>
      <c r="AP66" s="7"/>
      <c r="AQ66" s="21">
        <v>363.17899999999997</v>
      </c>
      <c r="AS66" s="7">
        <v>162.31</v>
      </c>
      <c r="AU66" s="7">
        <v>208.09455</v>
      </c>
      <c r="AW66" s="7">
        <v>236.81700000000001</v>
      </c>
      <c r="AX66" s="21">
        <v>325.54899999999998</v>
      </c>
      <c r="AY66" s="7">
        <v>-12.86</v>
      </c>
      <c r="AZ66" s="7">
        <v>34.231999999999999</v>
      </c>
      <c r="BA66" s="7">
        <v>186.03800000000001</v>
      </c>
      <c r="BB66" s="21">
        <v>301.875</v>
      </c>
      <c r="BC66" s="58">
        <v>109.078</v>
      </c>
      <c r="BD66" s="58">
        <v>241.64</v>
      </c>
      <c r="BE66" s="58">
        <v>412.76299999999998</v>
      </c>
      <c r="BF66" s="21">
        <v>399.76799999999997</v>
      </c>
      <c r="BG66" s="58">
        <v>199.07300000000001</v>
      </c>
      <c r="BH66" s="58">
        <v>358.05900000000003</v>
      </c>
      <c r="BI66" s="58">
        <v>531.31500000000005</v>
      </c>
      <c r="BJ66" s="21">
        <v>579.77</v>
      </c>
      <c r="BK66" s="58">
        <v>-166.37200000000001</v>
      </c>
      <c r="BL66" s="8">
        <v>-4.433536270766691</v>
      </c>
      <c r="BM66" s="8">
        <v>-1.8357336253535137</v>
      </c>
      <c r="BN66" s="74"/>
      <c r="BO66" s="72"/>
      <c r="BP66" s="67"/>
      <c r="BQ66" s="68"/>
    </row>
    <row r="67" spans="1:69" ht="15" x14ac:dyDescent="0.25">
      <c r="A67" s="26" t="s">
        <v>83</v>
      </c>
      <c r="B67" s="27"/>
      <c r="C67" s="28">
        <v>909.56499999999994</v>
      </c>
      <c r="D67" s="27"/>
      <c r="E67" s="28">
        <v>1033.923</v>
      </c>
      <c r="F67" s="27"/>
      <c r="G67" s="28">
        <v>998.74299999999994</v>
      </c>
      <c r="H67" s="27"/>
      <c r="I67" s="28">
        <v>505.30600000000004</v>
      </c>
      <c r="J67" s="27"/>
      <c r="K67" s="28">
        <v>897.65800000000002</v>
      </c>
      <c r="L67" s="27"/>
      <c r="M67" s="28">
        <v>905.65000000000009</v>
      </c>
      <c r="N67" s="27"/>
      <c r="O67" s="28">
        <f>SUM(O64:O66)</f>
        <v>529.803</v>
      </c>
      <c r="P67" s="27"/>
      <c r="Q67" s="29">
        <f>SUM(Q64:Q66)</f>
        <v>691.21699999999998</v>
      </c>
      <c r="R67" s="39">
        <f t="shared" si="6"/>
        <v>0.3046679614875718</v>
      </c>
      <c r="S67" s="39">
        <f t="shared" si="7"/>
        <v>-7.0964878557764344E-2</v>
      </c>
      <c r="T67" s="27"/>
      <c r="U67" s="28">
        <v>145.59013424699836</v>
      </c>
      <c r="V67" s="27"/>
      <c r="W67" s="28">
        <v>424.88113642431642</v>
      </c>
      <c r="X67" s="27"/>
      <c r="Y67" s="28">
        <v>698.053</v>
      </c>
      <c r="Z67" s="27"/>
      <c r="AA67" s="29">
        <v>905.65000000000009</v>
      </c>
      <c r="AB67" s="27"/>
      <c r="AC67" s="28">
        <v>162.04699999999997</v>
      </c>
      <c r="AD67" s="27"/>
      <c r="AE67" s="28">
        <v>261.13300000000004</v>
      </c>
      <c r="AF67" s="27"/>
      <c r="AG67" s="28">
        <v>413.47500000000002</v>
      </c>
      <c r="AH67" s="27"/>
      <c r="AI67" s="29">
        <f>SUM(AI64:AI66)</f>
        <v>529.803</v>
      </c>
      <c r="AJ67" s="27"/>
      <c r="AK67" s="28">
        <v>170.279</v>
      </c>
      <c r="AL67" s="28"/>
      <c r="AM67" s="28">
        <v>289.77599999999995</v>
      </c>
      <c r="AN67" s="28"/>
      <c r="AO67" s="28">
        <f>SUM(AO64:AO66)</f>
        <v>864.32499999999993</v>
      </c>
      <c r="AP67" s="28"/>
      <c r="AQ67" s="29">
        <f>SUM(AQ64:AQ66)</f>
        <v>691.21699999999998</v>
      </c>
      <c r="AR67" s="27"/>
      <c r="AS67" s="28">
        <f>SUM(AS64:AS66)</f>
        <v>549.16300000000001</v>
      </c>
      <c r="AT67" s="27"/>
      <c r="AU67" s="28">
        <f>SUM(AU64:AU66)</f>
        <v>1048.31665</v>
      </c>
      <c r="AV67" s="27"/>
      <c r="AW67" s="28">
        <f>SUM(AW64:AW66)</f>
        <v>1482.1790000000001</v>
      </c>
      <c r="AX67" s="29">
        <v>1929.962</v>
      </c>
      <c r="AY67" s="28">
        <v>379.85700000000003</v>
      </c>
      <c r="AZ67" s="28">
        <v>789.94799999999998</v>
      </c>
      <c r="BA67" s="28">
        <v>1118.7809999999999</v>
      </c>
      <c r="BB67" s="29">
        <v>1380.721</v>
      </c>
      <c r="BC67" s="28">
        <v>252.96700000000001</v>
      </c>
      <c r="BD67" s="28">
        <v>548.197</v>
      </c>
      <c r="BE67" s="28">
        <v>893.75</v>
      </c>
      <c r="BF67" s="29">
        <v>1045.713</v>
      </c>
      <c r="BG67" s="28">
        <v>368.08600000000001</v>
      </c>
      <c r="BH67" s="28">
        <v>695.87900000000002</v>
      </c>
      <c r="BI67" s="28">
        <v>1096.7220000000002</v>
      </c>
      <c r="BJ67" s="29">
        <v>1467.7829999999999</v>
      </c>
      <c r="BK67" s="28">
        <v>24.060999999999979</v>
      </c>
      <c r="BL67" s="30">
        <v>-0.93515621420736761</v>
      </c>
      <c r="BM67" s="30">
        <v>-0.93463212401449669</v>
      </c>
      <c r="BN67" s="74"/>
      <c r="BO67" s="72"/>
      <c r="BP67" s="67"/>
      <c r="BQ67" s="68"/>
    </row>
    <row r="68" spans="1:69" ht="9.75" customHeight="1" x14ac:dyDescent="0.25">
      <c r="A68" s="16"/>
      <c r="C68" s="7"/>
      <c r="E68" s="7"/>
      <c r="G68" s="7"/>
      <c r="I68" s="7"/>
      <c r="K68" s="7"/>
      <c r="M68" s="7"/>
      <c r="O68" s="7"/>
      <c r="Q68" s="21"/>
      <c r="R68" s="9"/>
      <c r="S68" s="9"/>
      <c r="U68" s="7"/>
      <c r="W68" s="7"/>
      <c r="Y68" s="7"/>
      <c r="AA68" s="21"/>
      <c r="AC68" s="7"/>
      <c r="AE68" s="7"/>
      <c r="AG68" s="7"/>
      <c r="AI68" s="21"/>
      <c r="AK68" s="7"/>
      <c r="AL68" s="7"/>
      <c r="AM68" s="7"/>
      <c r="AN68" s="7"/>
      <c r="AO68" s="7"/>
      <c r="AP68" s="7"/>
      <c r="AQ68" s="21"/>
      <c r="AS68" s="7"/>
      <c r="AU68" s="7"/>
      <c r="AW68" s="7"/>
      <c r="AX68" s="21"/>
      <c r="AY68" s="7"/>
      <c r="AZ68" s="7"/>
      <c r="BA68" s="7"/>
      <c r="BB68" s="21"/>
      <c r="BC68" s="58"/>
      <c r="BD68" s="58"/>
      <c r="BE68" s="58"/>
      <c r="BF68" s="21"/>
      <c r="BG68" s="58"/>
      <c r="BH68" s="58"/>
      <c r="BI68" s="58"/>
      <c r="BJ68" s="21"/>
      <c r="BK68" s="58"/>
      <c r="BL68" s="8"/>
      <c r="BM68" s="8"/>
      <c r="BN68" s="74"/>
      <c r="BO68" s="72"/>
      <c r="BP68" s="67"/>
      <c r="BQ68" s="68"/>
    </row>
    <row r="69" spans="1:69" ht="15" x14ac:dyDescent="0.25">
      <c r="A69" s="26" t="s">
        <v>26</v>
      </c>
      <c r="B69" s="27"/>
      <c r="C69" s="28">
        <v>1310.4739999999999</v>
      </c>
      <c r="D69" s="27"/>
      <c r="E69" s="28">
        <v>1080.913</v>
      </c>
      <c r="F69" s="27"/>
      <c r="G69" s="28">
        <v>1759.588</v>
      </c>
      <c r="H69" s="27"/>
      <c r="I69" s="28">
        <v>1400.011</v>
      </c>
      <c r="J69" s="27"/>
      <c r="K69" s="28">
        <v>2844.1308021414998</v>
      </c>
      <c r="L69" s="27"/>
      <c r="M69" s="28">
        <v>2898.3490000000002</v>
      </c>
      <c r="N69" s="27"/>
      <c r="O69" s="28">
        <f>+O67+O62</f>
        <v>3728.4410000000003</v>
      </c>
      <c r="P69" s="27"/>
      <c r="Q69" s="29">
        <f>Q67+Q62</f>
        <v>7215.2109999999993</v>
      </c>
      <c r="R69" s="39">
        <f>+Q69/O69-1</f>
        <v>0.93518175559167993</v>
      </c>
      <c r="S69" s="39">
        <f>+(Q69/G69)^(0.2)-1</f>
        <v>0.32607353851748067</v>
      </c>
      <c r="T69" s="27"/>
      <c r="U69" s="28">
        <v>733.97369881159</v>
      </c>
      <c r="V69" s="27"/>
      <c r="W69" s="28">
        <v>1435.1395044035989</v>
      </c>
      <c r="X69" s="27"/>
      <c r="Y69" s="28">
        <v>2190.8850000000002</v>
      </c>
      <c r="Z69" s="27"/>
      <c r="AA69" s="29">
        <v>2898.3490000000002</v>
      </c>
      <c r="AB69" s="27"/>
      <c r="AC69" s="28">
        <v>750.56399999999996</v>
      </c>
      <c r="AD69" s="27"/>
      <c r="AE69" s="28">
        <v>1517.442</v>
      </c>
      <c r="AF69" s="27"/>
      <c r="AG69" s="28">
        <v>2656.44</v>
      </c>
      <c r="AH69" s="27"/>
      <c r="AI69" s="29">
        <f>+AI67+AI62</f>
        <v>3728.4410000000003</v>
      </c>
      <c r="AJ69" s="27"/>
      <c r="AK69" s="28">
        <v>1371.721</v>
      </c>
      <c r="AL69" s="28"/>
      <c r="AM69" s="28">
        <v>2993.23</v>
      </c>
      <c r="AN69" s="28"/>
      <c r="AO69" s="28">
        <f>+AO67+AO62</f>
        <v>5312.1220000000003</v>
      </c>
      <c r="AP69" s="28"/>
      <c r="AQ69" s="29">
        <f>AQ67+AQ62</f>
        <v>7215.2109999999993</v>
      </c>
      <c r="AR69" s="27"/>
      <c r="AS69" s="28">
        <f>AS67+AS62</f>
        <v>2597.8090000000002</v>
      </c>
      <c r="AT69" s="27"/>
      <c r="AU69" s="28">
        <f>AU67+AU62</f>
        <v>4817.0021400000005</v>
      </c>
      <c r="AV69" s="27"/>
      <c r="AW69" s="28">
        <f>AW67+AW62</f>
        <v>6667.3109999999997</v>
      </c>
      <c r="AX69" s="29">
        <v>7516.1170000000002</v>
      </c>
      <c r="AY69" s="28">
        <v>946.904</v>
      </c>
      <c r="AZ69" s="28">
        <v>1404.4159999999999</v>
      </c>
      <c r="BA69" s="28">
        <v>1659.9870000000001</v>
      </c>
      <c r="BB69" s="29">
        <v>1531.2360000000001</v>
      </c>
      <c r="BC69" s="28">
        <v>147.143</v>
      </c>
      <c r="BD69" s="28">
        <v>589.17200000000003</v>
      </c>
      <c r="BE69" s="28">
        <v>1449.356</v>
      </c>
      <c r="BF69" s="29">
        <v>2994.277</v>
      </c>
      <c r="BG69" s="28">
        <v>1980.942</v>
      </c>
      <c r="BH69" s="28">
        <v>3978.8939999999998</v>
      </c>
      <c r="BI69" s="28">
        <v>5983.1450000000004</v>
      </c>
      <c r="BJ69" s="29">
        <v>8055.9759999999997</v>
      </c>
      <c r="BK69" s="28">
        <v>2034.318</v>
      </c>
      <c r="BL69" s="30">
        <v>-1.857990352324923E-2</v>
      </c>
      <c r="BM69" s="30">
        <v>2.6944756585503216E-2</v>
      </c>
      <c r="BN69" s="74"/>
      <c r="BO69" s="72"/>
      <c r="BP69" s="67"/>
      <c r="BQ69" s="68"/>
    </row>
    <row r="70" spans="1:69" ht="9.75" customHeight="1" x14ac:dyDescent="0.25">
      <c r="A70" s="16"/>
      <c r="C70" s="7"/>
      <c r="E70" s="7"/>
      <c r="G70" s="7"/>
      <c r="I70" s="7"/>
      <c r="K70" s="7"/>
      <c r="M70" s="7"/>
      <c r="O70" s="7"/>
      <c r="Q70" s="21"/>
      <c r="R70" s="9"/>
      <c r="S70" s="9"/>
      <c r="U70" s="7"/>
      <c r="W70" s="7"/>
      <c r="Y70" s="7"/>
      <c r="AA70" s="21"/>
      <c r="AC70" s="7"/>
      <c r="AE70" s="7"/>
      <c r="AG70" s="7"/>
      <c r="AI70" s="21"/>
      <c r="AK70" s="7"/>
      <c r="AL70" s="7"/>
      <c r="AM70" s="7"/>
      <c r="AN70" s="7"/>
      <c r="AO70" s="7"/>
      <c r="AP70" s="7"/>
      <c r="AQ70" s="21"/>
      <c r="AS70" s="7"/>
      <c r="AU70" s="7"/>
      <c r="AW70" s="7"/>
      <c r="AX70" s="21"/>
      <c r="AY70" s="7"/>
      <c r="AZ70" s="7"/>
      <c r="BA70" s="7"/>
      <c r="BB70" s="21"/>
      <c r="BC70" s="58"/>
      <c r="BD70" s="58"/>
      <c r="BE70" s="58"/>
      <c r="BF70" s="21"/>
      <c r="BG70" s="58"/>
      <c r="BH70" s="58"/>
      <c r="BI70" s="58"/>
      <c r="BJ70" s="21"/>
      <c r="BK70" s="58"/>
      <c r="BL70" s="8"/>
      <c r="BM70" s="8"/>
      <c r="BN70" s="74"/>
      <c r="BO70" s="72"/>
      <c r="BP70" s="67"/>
      <c r="BQ70" s="68"/>
    </row>
    <row r="71" spans="1:69" ht="15" x14ac:dyDescent="0.25">
      <c r="A71" s="16" t="s">
        <v>28</v>
      </c>
      <c r="C71" s="7">
        <v>-2.4860000000000002</v>
      </c>
      <c r="E71" s="7">
        <v>-0.53900000000000003</v>
      </c>
      <c r="G71" s="7">
        <v>-3.746</v>
      </c>
      <c r="I71" s="7">
        <v>-12.834</v>
      </c>
      <c r="K71" s="7">
        <v>-69.463999999999999</v>
      </c>
      <c r="M71" s="7">
        <v>-54.957999999999998</v>
      </c>
      <c r="O71" s="7">
        <v>-22.801000000000002</v>
      </c>
      <c r="Q71" s="21">
        <v>-23.609000000000002</v>
      </c>
      <c r="R71" s="9">
        <f t="shared" ref="R71:R73" si="8">+Q71/O71-1</f>
        <v>3.5437042234989669E-2</v>
      </c>
      <c r="S71" s="9">
        <f t="shared" ref="S71:S73" si="9">+(Q71/G71)^(0.2)-1</f>
        <v>0.44511351886779105</v>
      </c>
      <c r="U71" s="7">
        <v>-29.334848208270543</v>
      </c>
      <c r="W71" s="7">
        <v>-34.528576111901991</v>
      </c>
      <c r="Y71" s="7">
        <v>-39.4</v>
      </c>
      <c r="AA71" s="21">
        <v>-54.957999999999998</v>
      </c>
      <c r="AC71" s="7">
        <v>-16.753</v>
      </c>
      <c r="AE71" s="7">
        <v>-33.192</v>
      </c>
      <c r="AG71" s="7">
        <v>-16.873000000000001</v>
      </c>
      <c r="AI71" s="21">
        <v>-22.801000000000002</v>
      </c>
      <c r="AK71" s="7">
        <v>-5.1239999999999997</v>
      </c>
      <c r="AL71" s="7"/>
      <c r="AM71" s="7">
        <v>-10.877000000000001</v>
      </c>
      <c r="AN71" s="7"/>
      <c r="AO71" s="7">
        <v>-17.081</v>
      </c>
      <c r="AP71" s="7"/>
      <c r="AQ71" s="21">
        <v>-23.609000000000002</v>
      </c>
      <c r="AS71" s="7">
        <v>-7.3209999999999997</v>
      </c>
      <c r="AU71" s="7">
        <v>-14.99</v>
      </c>
      <c r="AW71" s="7">
        <v>-22.905999999999999</v>
      </c>
      <c r="AX71" s="21">
        <v>-44.703000000000003</v>
      </c>
      <c r="AY71" s="7">
        <v>-9.33</v>
      </c>
      <c r="AZ71" s="7">
        <v>-18.91</v>
      </c>
      <c r="BA71" s="7">
        <v>-28.643000000000001</v>
      </c>
      <c r="BB71" s="21">
        <v>-40.5</v>
      </c>
      <c r="BC71" s="58">
        <v>-11.163</v>
      </c>
      <c r="BD71" s="58">
        <v>-22.751999999999999</v>
      </c>
      <c r="BE71" s="58">
        <v>-34.307000000000002</v>
      </c>
      <c r="BF71" s="21">
        <v>-47.576999999999998</v>
      </c>
      <c r="BG71" s="58">
        <v>-12.939</v>
      </c>
      <c r="BH71" s="58">
        <v>-27.263999999999999</v>
      </c>
      <c r="BI71" s="58">
        <v>-42.322000000000003</v>
      </c>
      <c r="BJ71" s="21">
        <v>-59.201000000000001</v>
      </c>
      <c r="BK71" s="58">
        <v>-9.6929999999999996</v>
      </c>
      <c r="BL71" s="8">
        <v>-0.42573612180816411</v>
      </c>
      <c r="BM71" s="8">
        <v>-0.25086946440992353</v>
      </c>
      <c r="BN71" s="74"/>
      <c r="BO71" s="72"/>
      <c r="BP71" s="67"/>
      <c r="BQ71" s="68"/>
    </row>
    <row r="72" spans="1:69" ht="15" x14ac:dyDescent="0.25">
      <c r="A72" s="16" t="s">
        <v>84</v>
      </c>
      <c r="C72" s="7">
        <v>-66.552000000000007</v>
      </c>
      <c r="E72" s="7">
        <v>-55.548999999999999</v>
      </c>
      <c r="G72" s="7">
        <v>-80.683000000000007</v>
      </c>
      <c r="I72" s="7">
        <v>-218.63400000000001</v>
      </c>
      <c r="K72" s="7">
        <v>-440.005</v>
      </c>
      <c r="M72" s="7">
        <v>-407.238</v>
      </c>
      <c r="O72" s="7">
        <v>-181.97399999999999</v>
      </c>
      <c r="Q72" s="21">
        <v>-161.191</v>
      </c>
      <c r="R72" s="9">
        <f t="shared" si="8"/>
        <v>-0.11420862320990899</v>
      </c>
      <c r="S72" s="9">
        <f t="shared" si="9"/>
        <v>0.14844909620443381</v>
      </c>
      <c r="U72" s="7">
        <v>-80.163638691551057</v>
      </c>
      <c r="W72" s="7">
        <v>-236.96537213322114</v>
      </c>
      <c r="Y72" s="7">
        <v>-299.221</v>
      </c>
      <c r="AA72" s="21">
        <v>-407.238</v>
      </c>
      <c r="AC72" s="7">
        <v>-92.256</v>
      </c>
      <c r="AE72" s="7">
        <v>-204.45699999999999</v>
      </c>
      <c r="AG72" s="7">
        <v>-138.958</v>
      </c>
      <c r="AI72" s="21">
        <v>-181.97399999999999</v>
      </c>
      <c r="AK72" s="7">
        <v>-41.94</v>
      </c>
      <c r="AL72" s="7"/>
      <c r="AM72" s="7">
        <v>-88.307000000000002</v>
      </c>
      <c r="AN72" s="7"/>
      <c r="AO72" s="7">
        <v>-40.39</v>
      </c>
      <c r="AP72" s="7"/>
      <c r="AQ72" s="21">
        <v>-161.191</v>
      </c>
      <c r="AS72" s="7">
        <v>-46.512</v>
      </c>
      <c r="AU72" s="7">
        <v>-89.616</v>
      </c>
      <c r="AW72" s="7">
        <v>-41.904000000000003</v>
      </c>
      <c r="AX72" s="21">
        <v>-178.03200000000001</v>
      </c>
      <c r="AY72" s="7">
        <v>-44.148000000000003</v>
      </c>
      <c r="AZ72" s="7">
        <v>-94.593000000000004</v>
      </c>
      <c r="BA72" s="7">
        <v>-144.452</v>
      </c>
      <c r="BB72" s="21">
        <v>-210.84</v>
      </c>
      <c r="BC72" s="58">
        <v>-49.158999999999999</v>
      </c>
      <c r="BD72" s="58">
        <v>-95.528000000000006</v>
      </c>
      <c r="BE72" s="58">
        <v>-150.85900000000001</v>
      </c>
      <c r="BF72" s="21">
        <v>-182.78200000000001</v>
      </c>
      <c r="BG72" s="58">
        <v>-117.54900000000001</v>
      </c>
      <c r="BH72" s="58">
        <v>-169.833</v>
      </c>
      <c r="BI72" s="58">
        <v>-213.36199999999999</v>
      </c>
      <c r="BJ72" s="21">
        <v>-281.68400000000003</v>
      </c>
      <c r="BK72" s="58">
        <v>-79.058999999999997</v>
      </c>
      <c r="BL72" s="8">
        <v>0.1571528936506541</v>
      </c>
      <c r="BM72" s="8">
        <v>-0.32743791950590828</v>
      </c>
      <c r="BN72" s="74"/>
      <c r="BO72" s="72"/>
      <c r="BP72" s="67"/>
      <c r="BQ72" s="68"/>
    </row>
    <row r="73" spans="1:69" ht="15" x14ac:dyDescent="0.25">
      <c r="A73" s="26" t="s">
        <v>30</v>
      </c>
      <c r="B73" s="27"/>
      <c r="C73" s="28">
        <v>-69.037999999999997</v>
      </c>
      <c r="D73" s="27"/>
      <c r="E73" s="28">
        <v>-56.088000000000001</v>
      </c>
      <c r="F73" s="27"/>
      <c r="G73" s="28">
        <v>-84.429000000000002</v>
      </c>
      <c r="H73" s="27"/>
      <c r="I73" s="28">
        <v>-231.46800000000002</v>
      </c>
      <c r="J73" s="27"/>
      <c r="K73" s="28">
        <v>-509.46899999999999</v>
      </c>
      <c r="L73" s="27"/>
      <c r="M73" s="28">
        <v>-462.19600000000003</v>
      </c>
      <c r="N73" s="27"/>
      <c r="O73" s="28">
        <f>+O72+O71</f>
        <v>-204.77499999999998</v>
      </c>
      <c r="P73" s="27"/>
      <c r="Q73" s="29">
        <f>SUM(Q71:Q72)</f>
        <v>-184.8</v>
      </c>
      <c r="R73" s="39">
        <f t="shared" si="8"/>
        <v>-9.754608716884372E-2</v>
      </c>
      <c r="S73" s="39">
        <f t="shared" si="9"/>
        <v>0.16961267026605076</v>
      </c>
      <c r="T73" s="27"/>
      <c r="U73" s="28">
        <v>-109.4984868998216</v>
      </c>
      <c r="V73" s="27"/>
      <c r="W73" s="28">
        <v>-271.49394824512314</v>
      </c>
      <c r="X73" s="27"/>
      <c r="Y73" s="28">
        <v>-338.62099999999998</v>
      </c>
      <c r="Z73" s="27"/>
      <c r="AA73" s="29">
        <v>-462.19600000000003</v>
      </c>
      <c r="AB73" s="27"/>
      <c r="AC73" s="28">
        <v>-109.009</v>
      </c>
      <c r="AD73" s="27"/>
      <c r="AE73" s="28">
        <v>-237.649</v>
      </c>
      <c r="AF73" s="27"/>
      <c r="AG73" s="28">
        <v>-155.83100000000002</v>
      </c>
      <c r="AH73" s="27"/>
      <c r="AI73" s="29">
        <f>+AI72+AI71</f>
        <v>-204.77499999999998</v>
      </c>
      <c r="AJ73" s="27"/>
      <c r="AK73" s="28">
        <v>-47.064</v>
      </c>
      <c r="AL73" s="28"/>
      <c r="AM73" s="28">
        <v>-99.183999999999997</v>
      </c>
      <c r="AN73" s="28"/>
      <c r="AO73" s="28">
        <f>SUM(AO71:AO72)</f>
        <v>-57.471000000000004</v>
      </c>
      <c r="AP73" s="28"/>
      <c r="AQ73" s="29">
        <f>SUM(AQ71:AQ72)</f>
        <v>-184.8</v>
      </c>
      <c r="AR73" s="27"/>
      <c r="AS73" s="28">
        <f>SUM(AS71:AS72)</f>
        <v>-53.832999999999998</v>
      </c>
      <c r="AT73" s="27"/>
      <c r="AU73" s="28">
        <f>SUM(AU71:AU72)</f>
        <v>-104.60599999999999</v>
      </c>
      <c r="AV73" s="27"/>
      <c r="AW73" s="28">
        <f>SUM(AW71:AW72)</f>
        <v>-64.81</v>
      </c>
      <c r="AX73" s="29">
        <v>-222.73500000000001</v>
      </c>
      <c r="AY73" s="28">
        <v>-53.478000000000002</v>
      </c>
      <c r="AZ73" s="28">
        <v>-113.503</v>
      </c>
      <c r="BA73" s="28">
        <v>-173.095</v>
      </c>
      <c r="BB73" s="29">
        <v>-251.34</v>
      </c>
      <c r="BC73" s="28">
        <v>-60.322000000000003</v>
      </c>
      <c r="BD73" s="28">
        <v>-118.28</v>
      </c>
      <c r="BE73" s="28">
        <v>-185.166</v>
      </c>
      <c r="BF73" s="29">
        <v>-230.35900000000001</v>
      </c>
      <c r="BG73" s="28">
        <v>-130.488</v>
      </c>
      <c r="BH73" s="28">
        <v>-197.09700000000001</v>
      </c>
      <c r="BI73" s="28">
        <v>-255.684</v>
      </c>
      <c r="BJ73" s="29">
        <v>-340.88500000000005</v>
      </c>
      <c r="BK73" s="28">
        <v>-88.751999999999995</v>
      </c>
      <c r="BL73" s="30">
        <v>4.1677914578467146E-2</v>
      </c>
      <c r="BM73" s="30">
        <v>-0.31984550303476189</v>
      </c>
      <c r="BN73" s="74"/>
      <c r="BO73" s="72"/>
      <c r="BP73" s="67"/>
      <c r="BQ73" s="68"/>
    </row>
    <row r="74" spans="1:69" ht="9.75" customHeight="1" x14ac:dyDescent="0.25">
      <c r="A74" s="16"/>
      <c r="C74" s="7"/>
      <c r="E74" s="7"/>
      <c r="G74" s="7"/>
      <c r="I74" s="7"/>
      <c r="K74" s="7"/>
      <c r="M74" s="7"/>
      <c r="O74" s="7"/>
      <c r="Q74" s="21"/>
      <c r="R74" s="9"/>
      <c r="S74" s="9"/>
      <c r="U74" s="7"/>
      <c r="W74" s="7"/>
      <c r="Y74" s="7"/>
      <c r="AA74" s="21"/>
      <c r="AC74" s="7"/>
      <c r="AE74" s="7"/>
      <c r="AG74" s="7"/>
      <c r="AI74" s="21"/>
      <c r="AK74" s="7"/>
      <c r="AL74" s="7"/>
      <c r="AM74" s="7"/>
      <c r="AN74" s="7"/>
      <c r="AO74" s="7"/>
      <c r="AP74" s="7"/>
      <c r="AQ74" s="21"/>
      <c r="AS74" s="7"/>
      <c r="AU74" s="7"/>
      <c r="AW74" s="7"/>
      <c r="AX74" s="21"/>
      <c r="AY74" s="7"/>
      <c r="AZ74" s="7"/>
      <c r="BA74" s="7"/>
      <c r="BB74" s="21"/>
      <c r="BC74" s="58"/>
      <c r="BD74" s="58"/>
      <c r="BE74" s="58"/>
      <c r="BF74" s="21"/>
      <c r="BG74" s="58"/>
      <c r="BH74" s="58"/>
      <c r="BI74" s="58"/>
      <c r="BJ74" s="21"/>
      <c r="BK74" s="58"/>
      <c r="BL74" s="8"/>
      <c r="BM74" s="8"/>
      <c r="BN74" s="74"/>
      <c r="BO74" s="72"/>
      <c r="BP74" s="67"/>
      <c r="BQ74" s="68"/>
    </row>
    <row r="75" spans="1:69" ht="15" x14ac:dyDescent="0.25">
      <c r="A75" s="16" t="s">
        <v>31</v>
      </c>
      <c r="C75" s="7">
        <v>0</v>
      </c>
      <c r="E75" s="7">
        <v>0</v>
      </c>
      <c r="G75" s="7">
        <v>-65.923000000000002</v>
      </c>
      <c r="I75" s="7">
        <v>-0.54500000000000004</v>
      </c>
      <c r="K75" s="7">
        <v>-50.642205817891117</v>
      </c>
      <c r="M75" s="7">
        <v>2.4780000000000002</v>
      </c>
      <c r="O75" s="7">
        <v>0.82799999999999996</v>
      </c>
      <c r="Q75" s="21">
        <v>6.6159999999999997</v>
      </c>
      <c r="R75" s="9"/>
      <c r="S75" s="9">
        <f t="shared" ref="S75:S76" si="10">+(Q75/G75)^(0.2)-1</f>
        <v>-1.6314103648618521</v>
      </c>
      <c r="U75" s="7">
        <v>9.0758609155648635</v>
      </c>
      <c r="W75" s="7">
        <v>-2.0559933450155081</v>
      </c>
      <c r="Y75" s="7">
        <v>0.66</v>
      </c>
      <c r="AA75" s="21">
        <v>2.4780000000000002</v>
      </c>
      <c r="AC75" s="7">
        <v>-1.7090000000000001</v>
      </c>
      <c r="AE75" s="7">
        <v>-15.687000000000001</v>
      </c>
      <c r="AG75" s="7">
        <v>-29.335000000000001</v>
      </c>
      <c r="AI75" s="21">
        <v>0.82799999999999996</v>
      </c>
      <c r="AK75" s="7">
        <v>-9.4969999999999999</v>
      </c>
      <c r="AL75" s="7"/>
      <c r="AM75" s="7">
        <v>-3.7570000000000001</v>
      </c>
      <c r="AN75" s="7"/>
      <c r="AO75" s="7">
        <v>1.2669999999999999</v>
      </c>
      <c r="AP75" s="7"/>
      <c r="AQ75" s="21">
        <v>6.6159999999999997</v>
      </c>
      <c r="AS75" s="7">
        <v>-11.965</v>
      </c>
      <c r="AU75" s="7">
        <v>-14.679</v>
      </c>
      <c r="AW75" s="7">
        <v>-19.204999999999998</v>
      </c>
      <c r="AX75" s="21">
        <v>-18.687999999999999</v>
      </c>
      <c r="AY75" s="7">
        <v>-5.4870000000000001</v>
      </c>
      <c r="AZ75" s="7">
        <v>-9.3209999999999997</v>
      </c>
      <c r="BA75" s="7">
        <v>-43.881</v>
      </c>
      <c r="BB75" s="21">
        <v>-47.834000000000003</v>
      </c>
      <c r="BC75" s="58">
        <v>18.853000000000002</v>
      </c>
      <c r="BD75" s="58">
        <v>22.87</v>
      </c>
      <c r="BE75" s="58">
        <v>28.202000000000002</v>
      </c>
      <c r="BF75" s="21">
        <v>34.292999999999999</v>
      </c>
      <c r="BG75" s="58">
        <v>5.0270000000000001</v>
      </c>
      <c r="BH75" s="58">
        <v>10.705</v>
      </c>
      <c r="BI75" s="58">
        <v>7.6890000000000001</v>
      </c>
      <c r="BJ75" s="21">
        <v>3.125</v>
      </c>
      <c r="BK75" s="58">
        <v>-9.5709999999999997</v>
      </c>
      <c r="BL75" s="8">
        <v>1.0970639789658194</v>
      </c>
      <c r="BM75" s="8">
        <v>-2.9039188382733236</v>
      </c>
      <c r="BN75" s="74"/>
      <c r="BO75" s="72"/>
      <c r="BP75" s="67"/>
      <c r="BQ75" s="68"/>
    </row>
    <row r="76" spans="1:69" ht="15" x14ac:dyDescent="0.25">
      <c r="A76" s="26" t="s">
        <v>32</v>
      </c>
      <c r="B76" s="27"/>
      <c r="C76" s="28">
        <v>0</v>
      </c>
      <c r="D76" s="27"/>
      <c r="E76" s="28">
        <v>0</v>
      </c>
      <c r="F76" s="27"/>
      <c r="G76" s="28">
        <v>-65.923000000000002</v>
      </c>
      <c r="H76" s="27"/>
      <c r="I76" s="28">
        <v>-0.54500000000000004</v>
      </c>
      <c r="J76" s="27"/>
      <c r="K76" s="28">
        <v>-50.642205817891117</v>
      </c>
      <c r="L76" s="27"/>
      <c r="M76" s="28">
        <v>2.4780000000000002</v>
      </c>
      <c r="N76" s="27"/>
      <c r="O76" s="28">
        <f>+O75</f>
        <v>0.82799999999999996</v>
      </c>
      <c r="P76" s="27"/>
      <c r="Q76" s="29">
        <f>Q75</f>
        <v>6.6159999999999997</v>
      </c>
      <c r="R76" s="39"/>
      <c r="S76" s="39">
        <f t="shared" si="10"/>
        <v>-1.6314103648618521</v>
      </c>
      <c r="T76" s="27"/>
      <c r="U76" s="28">
        <v>9.0758609155648635</v>
      </c>
      <c r="V76" s="27"/>
      <c r="W76" s="28">
        <v>-2.0559933450155081</v>
      </c>
      <c r="X76" s="27"/>
      <c r="Y76" s="28">
        <v>0.66</v>
      </c>
      <c r="Z76" s="27"/>
      <c r="AA76" s="29">
        <v>2.4780000000000002</v>
      </c>
      <c r="AB76" s="27"/>
      <c r="AC76" s="28">
        <v>-1.7089323073217388</v>
      </c>
      <c r="AD76" s="27"/>
      <c r="AE76" s="28">
        <v>-15.687000000000001</v>
      </c>
      <c r="AF76" s="27"/>
      <c r="AG76" s="28">
        <v>-29.335000000000001</v>
      </c>
      <c r="AH76" s="27"/>
      <c r="AI76" s="29">
        <f>+AI75</f>
        <v>0.82799999999999996</v>
      </c>
      <c r="AJ76" s="27"/>
      <c r="AK76" s="28">
        <v>-9.4969999999999999</v>
      </c>
      <c r="AL76" s="28"/>
      <c r="AM76" s="28">
        <v>-3.7570000000000001</v>
      </c>
      <c r="AN76" s="28"/>
      <c r="AO76" s="28">
        <f>SUM(AO75)</f>
        <v>1.2669999999999999</v>
      </c>
      <c r="AP76" s="28"/>
      <c r="AQ76" s="29">
        <f>AQ75</f>
        <v>6.6159999999999997</v>
      </c>
      <c r="AR76" s="27"/>
      <c r="AS76" s="28">
        <f>AS75</f>
        <v>-11.965</v>
      </c>
      <c r="AT76" s="27"/>
      <c r="AU76" s="28">
        <f>AU75</f>
        <v>-14.679</v>
      </c>
      <c r="AV76" s="27"/>
      <c r="AW76" s="28">
        <f>AW75</f>
        <v>-19.204999999999998</v>
      </c>
      <c r="AX76" s="29">
        <v>-18.687999999999999</v>
      </c>
      <c r="AY76" s="28">
        <v>-5.4870000000000001</v>
      </c>
      <c r="AZ76" s="28">
        <v>-9.3209999999999997</v>
      </c>
      <c r="BA76" s="28">
        <v>-43.881</v>
      </c>
      <c r="BB76" s="29">
        <v>-47.834000000000003</v>
      </c>
      <c r="BC76" s="28">
        <v>18.853000000000002</v>
      </c>
      <c r="BD76" s="28">
        <v>22.87</v>
      </c>
      <c r="BE76" s="28">
        <v>28.202000000000002</v>
      </c>
      <c r="BF76" s="29">
        <v>34.292999999999999</v>
      </c>
      <c r="BG76" s="28">
        <v>5.0270000000000001</v>
      </c>
      <c r="BH76" s="28">
        <v>10.705</v>
      </c>
      <c r="BI76" s="28">
        <v>7.6890000000000001</v>
      </c>
      <c r="BJ76" s="29">
        <v>3.125</v>
      </c>
      <c r="BK76" s="28">
        <v>-9.5709999999999997</v>
      </c>
      <c r="BL76" s="30">
        <v>1.0970639789658194</v>
      </c>
      <c r="BM76" s="30">
        <v>-2.9039188382733236</v>
      </c>
      <c r="BN76" s="74"/>
      <c r="BO76" s="72"/>
      <c r="BP76" s="67"/>
      <c r="BQ76" s="68"/>
    </row>
    <row r="77" spans="1:69" ht="9.75" customHeight="1" x14ac:dyDescent="0.25">
      <c r="A77" s="16"/>
      <c r="C77" s="7"/>
      <c r="E77" s="7"/>
      <c r="G77" s="7"/>
      <c r="I77" s="7"/>
      <c r="K77" s="7"/>
      <c r="M77" s="7"/>
      <c r="O77" s="7"/>
      <c r="Q77" s="21"/>
      <c r="R77" s="9"/>
      <c r="S77" s="9"/>
      <c r="U77" s="7"/>
      <c r="W77" s="7"/>
      <c r="Y77" s="7"/>
      <c r="AA77" s="21"/>
      <c r="AC77" s="7"/>
      <c r="AE77" s="7"/>
      <c r="AG77" s="7"/>
      <c r="AI77" s="21"/>
      <c r="AK77" s="7"/>
      <c r="AL77" s="7"/>
      <c r="AM77" s="7"/>
      <c r="AN77" s="7"/>
      <c r="AO77" s="7"/>
      <c r="AP77" s="7"/>
      <c r="AQ77" s="21"/>
      <c r="AS77" s="7"/>
      <c r="AU77" s="7"/>
      <c r="AW77" s="7"/>
      <c r="AX77" s="21"/>
      <c r="AY77" s="7"/>
      <c r="AZ77" s="7"/>
      <c r="BA77" s="7"/>
      <c r="BB77" s="21"/>
      <c r="BC77" s="58"/>
      <c r="BD77" s="58"/>
      <c r="BE77" s="58"/>
      <c r="BF77" s="21"/>
      <c r="BG77" s="58"/>
      <c r="BH77" s="58"/>
      <c r="BI77" s="58"/>
      <c r="BJ77" s="21"/>
      <c r="BK77" s="58"/>
      <c r="BL77" s="8"/>
      <c r="BM77" s="8"/>
      <c r="BN77" s="74"/>
      <c r="BO77" s="72"/>
      <c r="BP77" s="67"/>
      <c r="BQ77" s="68"/>
    </row>
    <row r="78" spans="1:69" ht="15" x14ac:dyDescent="0.25">
      <c r="A78" s="26" t="s">
        <v>85</v>
      </c>
      <c r="B78" s="27"/>
      <c r="C78" s="28">
        <v>1241.4359999999999</v>
      </c>
      <c r="D78" s="27"/>
      <c r="E78" s="28">
        <v>1024.825</v>
      </c>
      <c r="F78" s="27"/>
      <c r="G78" s="28">
        <v>1609.2360000000001</v>
      </c>
      <c r="H78" s="27"/>
      <c r="I78" s="28">
        <v>1167.998</v>
      </c>
      <c r="J78" s="27"/>
      <c r="K78" s="28">
        <v>2284.0195963236083</v>
      </c>
      <c r="L78" s="27"/>
      <c r="M78" s="28">
        <v>2438.6309999999999</v>
      </c>
      <c r="N78" s="27"/>
      <c r="O78" s="28">
        <f>+O76+O73+O69</f>
        <v>3524.4940000000001</v>
      </c>
      <c r="P78" s="27"/>
      <c r="Q78" s="29">
        <f>Q69+Q76+Q73</f>
        <v>7037.0269999999991</v>
      </c>
      <c r="R78" s="39">
        <f>+Q78/O78-1</f>
        <v>0.99660632136130722</v>
      </c>
      <c r="S78" s="39">
        <f>+(Q78/G78)^(0.2)-1</f>
        <v>0.34324086445281043</v>
      </c>
      <c r="T78" s="27"/>
      <c r="U78" s="28">
        <v>633.5510728273332</v>
      </c>
      <c r="V78" s="27"/>
      <c r="W78" s="28">
        <v>1161.5895628134601</v>
      </c>
      <c r="X78" s="27"/>
      <c r="Y78" s="28">
        <v>1852.924</v>
      </c>
      <c r="Z78" s="27"/>
      <c r="AA78" s="29">
        <v>2438.6309999999999</v>
      </c>
      <c r="AB78" s="27"/>
      <c r="AC78" s="28">
        <v>639.84606769267828</v>
      </c>
      <c r="AD78" s="27"/>
      <c r="AE78" s="28">
        <v>1264.106</v>
      </c>
      <c r="AF78" s="27"/>
      <c r="AG78" s="28">
        <v>2471.2739999999999</v>
      </c>
      <c r="AH78" s="27"/>
      <c r="AI78" s="29">
        <f>+AI76+AI73+AI69</f>
        <v>3524.4940000000001</v>
      </c>
      <c r="AJ78" s="27"/>
      <c r="AK78" s="28">
        <v>1315.16</v>
      </c>
      <c r="AL78" s="28"/>
      <c r="AM78" s="28">
        <v>2890.2890000000002</v>
      </c>
      <c r="AN78" s="28"/>
      <c r="AO78" s="28">
        <f>+AO76+AO73+AO69</f>
        <v>5255.9180000000006</v>
      </c>
      <c r="AP78" s="28"/>
      <c r="AQ78" s="29">
        <f>AQ69+AQ76+AQ73</f>
        <v>7037.0269999999991</v>
      </c>
      <c r="AR78" s="27"/>
      <c r="AS78" s="28">
        <f>AS69+AS76+AS73</f>
        <v>2532.011</v>
      </c>
      <c r="AT78" s="27"/>
      <c r="AU78" s="28">
        <f>AU69+AU76+AU73</f>
        <v>4697.7171400000007</v>
      </c>
      <c r="AV78" s="27"/>
      <c r="AW78" s="28">
        <f>AW69+AW73+AW76</f>
        <v>6583.2959999999994</v>
      </c>
      <c r="AX78" s="29">
        <v>7274.6940000000004</v>
      </c>
      <c r="AY78" s="28">
        <v>887.93899999999996</v>
      </c>
      <c r="AZ78" s="28">
        <v>1281.5920000000001</v>
      </c>
      <c r="BA78" s="28">
        <v>1443.011</v>
      </c>
      <c r="BB78" s="29">
        <v>1232.0619999999999</v>
      </c>
      <c r="BC78" s="28">
        <v>105.67400000000001</v>
      </c>
      <c r="BD78" s="28">
        <v>493.762</v>
      </c>
      <c r="BE78" s="28">
        <v>1292.3920000000001</v>
      </c>
      <c r="BF78" s="29">
        <v>2798.2109999999998</v>
      </c>
      <c r="BG78" s="28">
        <v>1855.481</v>
      </c>
      <c r="BH78" s="28">
        <v>3792.502</v>
      </c>
      <c r="BI78" s="28">
        <v>5735.15</v>
      </c>
      <c r="BJ78" s="29">
        <v>7718.2160000000003</v>
      </c>
      <c r="BK78" s="28">
        <v>1935.9949999999999</v>
      </c>
      <c r="BL78" s="30">
        <v>-2.3736476748630775E-2</v>
      </c>
      <c r="BM78" s="30">
        <v>4.3392521939055184E-2</v>
      </c>
      <c r="BN78" s="74"/>
      <c r="BO78" s="72"/>
      <c r="BP78" s="67"/>
      <c r="BQ78" s="68"/>
    </row>
    <row r="79" spans="1:69" ht="9.75" customHeight="1" x14ac:dyDescent="0.25">
      <c r="A79" s="16"/>
      <c r="C79" s="7"/>
      <c r="E79" s="7"/>
      <c r="G79" s="7"/>
      <c r="I79" s="7"/>
      <c r="K79" s="7"/>
      <c r="M79" s="7"/>
      <c r="O79" s="7"/>
      <c r="Q79" s="21"/>
      <c r="R79" s="9"/>
      <c r="S79" s="9"/>
      <c r="U79" s="7"/>
      <c r="W79" s="7"/>
      <c r="Y79" s="7"/>
      <c r="AA79" s="21"/>
      <c r="AC79" s="7"/>
      <c r="AE79" s="7"/>
      <c r="AG79" s="7"/>
      <c r="AI79" s="21"/>
      <c r="AK79" s="7"/>
      <c r="AL79" s="7"/>
      <c r="AM79" s="7"/>
      <c r="AN79" s="7"/>
      <c r="AO79" s="7"/>
      <c r="AP79" s="7"/>
      <c r="AQ79" s="21"/>
      <c r="AS79" s="7"/>
      <c r="AU79" s="7"/>
      <c r="AW79" s="7"/>
      <c r="AX79" s="21"/>
      <c r="AY79" s="7"/>
      <c r="AZ79" s="7"/>
      <c r="BA79" s="7"/>
      <c r="BB79" s="21"/>
      <c r="BC79" s="58"/>
      <c r="BD79" s="58"/>
      <c r="BE79" s="58"/>
      <c r="BF79" s="21"/>
      <c r="BG79" s="58"/>
      <c r="BH79" s="58"/>
      <c r="BI79" s="58"/>
      <c r="BJ79" s="21"/>
      <c r="BK79" s="58"/>
      <c r="BL79" s="8"/>
      <c r="BM79" s="8"/>
      <c r="BN79" s="74"/>
      <c r="BO79" s="72"/>
      <c r="BP79" s="67"/>
      <c r="BQ79" s="68"/>
    </row>
    <row r="80" spans="1:69" ht="15" x14ac:dyDescent="0.25">
      <c r="A80" s="16" t="s">
        <v>54</v>
      </c>
      <c r="C80" s="7">
        <v>83977.85</v>
      </c>
      <c r="E80" s="7">
        <v>89794.203999999998</v>
      </c>
      <c r="G80" s="7">
        <v>98504.03</v>
      </c>
      <c r="I80" s="7">
        <v>92783.498999999996</v>
      </c>
      <c r="K80" s="7">
        <v>111970.38500000001</v>
      </c>
      <c r="M80" s="7">
        <v>112968.906</v>
      </c>
      <c r="O80" s="7">
        <v>129950.664</v>
      </c>
      <c r="Q80" s="21">
        <v>112692.243</v>
      </c>
      <c r="R80" s="9">
        <f t="shared" ref="R80:R81" si="11">+Q80/O80-1</f>
        <v>-0.13280748607794723</v>
      </c>
      <c r="S80" s="9">
        <f t="shared" ref="S80:S81" si="12">+(Q80/G80)^(0.2)-1</f>
        <v>2.7278041220717197E-2</v>
      </c>
      <c r="U80" s="7">
        <v>104672.22944351962</v>
      </c>
      <c r="W80" s="7">
        <v>107537.48761644585</v>
      </c>
      <c r="Y80" s="7">
        <v>102816.16100000001</v>
      </c>
      <c r="AA80" s="21">
        <v>112968.906</v>
      </c>
      <c r="AC80" s="7">
        <v>108294.463</v>
      </c>
      <c r="AE80" s="7">
        <v>119357.436</v>
      </c>
      <c r="AG80" s="7">
        <v>116203.535</v>
      </c>
      <c r="AI80" s="21">
        <v>129950.664</v>
      </c>
      <c r="AK80" s="7">
        <v>131833.033</v>
      </c>
      <c r="AL80" s="7"/>
      <c r="AM80" s="7">
        <v>131723.08199999999</v>
      </c>
      <c r="AN80" s="7"/>
      <c r="AO80" s="7">
        <v>138688.68299999999</v>
      </c>
      <c r="AP80" s="7"/>
      <c r="AQ80" s="21">
        <v>112692.243</v>
      </c>
      <c r="AS80" s="7">
        <v>144196.91399999999</v>
      </c>
      <c r="AU80" s="7">
        <v>156171.41899999999</v>
      </c>
      <c r="AW80" s="7">
        <v>154795.61199999999</v>
      </c>
      <c r="AX80" s="21">
        <v>162580.997</v>
      </c>
      <c r="AY80" s="7">
        <v>167955.973</v>
      </c>
      <c r="AZ80" s="7">
        <v>169704.014</v>
      </c>
      <c r="BA80" s="7">
        <v>171235.872</v>
      </c>
      <c r="BB80" s="21">
        <v>179279.47200000001</v>
      </c>
      <c r="BC80" s="58">
        <v>188297.573</v>
      </c>
      <c r="BD80" s="58">
        <v>203120.492</v>
      </c>
      <c r="BE80" s="58">
        <v>214505.87599999999</v>
      </c>
      <c r="BF80" s="21">
        <v>240492.269</v>
      </c>
      <c r="BG80" s="58">
        <v>256946.93299999999</v>
      </c>
      <c r="BH80" s="58">
        <v>255302.39600000001</v>
      </c>
      <c r="BI80" s="58">
        <v>260633.258</v>
      </c>
      <c r="BJ80" s="21">
        <v>246738.69200000001</v>
      </c>
      <c r="BK80" s="58">
        <v>251467.7</v>
      </c>
      <c r="BL80" s="8">
        <v>1.9166057668815073E-2</v>
      </c>
      <c r="BM80" s="8">
        <v>-2.1324375955870889E-2</v>
      </c>
      <c r="BN80" s="74"/>
      <c r="BO80" s="72"/>
      <c r="BP80" s="67"/>
      <c r="BQ80" s="68"/>
    </row>
    <row r="81" spans="1:69" ht="15" x14ac:dyDescent="0.25">
      <c r="A81" s="16" t="s">
        <v>58</v>
      </c>
      <c r="C81" s="7">
        <v>3719.875</v>
      </c>
      <c r="E81" s="7">
        <v>4938.3860000000004</v>
      </c>
      <c r="G81" s="7">
        <v>10805.589</v>
      </c>
      <c r="I81" s="7">
        <v>16107.112000000001</v>
      </c>
      <c r="K81" s="7">
        <v>13716.156000000001</v>
      </c>
      <c r="M81" s="7">
        <v>8376.0810000000001</v>
      </c>
      <c r="O81" s="7">
        <v>12442.931</v>
      </c>
      <c r="Q81" s="21">
        <v>29156.964</v>
      </c>
      <c r="R81" s="9">
        <f t="shared" si="11"/>
        <v>1.3432552989323816</v>
      </c>
      <c r="S81" s="9">
        <f t="shared" si="12"/>
        <v>0.21960380651430933</v>
      </c>
      <c r="U81" s="7">
        <v>10612.445152159564</v>
      </c>
      <c r="W81" s="7">
        <v>7891.0637888633173</v>
      </c>
      <c r="Y81" s="7">
        <v>8714.5879999999997</v>
      </c>
      <c r="AA81" s="21">
        <v>8376.0810000000001</v>
      </c>
      <c r="AC81" s="7">
        <v>13795.147000000001</v>
      </c>
      <c r="AE81" s="7">
        <v>17575.287</v>
      </c>
      <c r="AG81" s="7">
        <v>15527.355</v>
      </c>
      <c r="AI81" s="21">
        <v>12442.931</v>
      </c>
      <c r="AK81" s="7">
        <v>15828.432000000001</v>
      </c>
      <c r="AL81" s="7"/>
      <c r="AM81" s="7">
        <v>21162.188999999998</v>
      </c>
      <c r="AN81" s="7"/>
      <c r="AO81" s="7">
        <v>26179.9</v>
      </c>
      <c r="AP81" s="7"/>
      <c r="AQ81" s="21">
        <v>29156.964</v>
      </c>
      <c r="AS81" s="7">
        <v>48087.919000000002</v>
      </c>
      <c r="AU81" s="7">
        <v>57146.221490000004</v>
      </c>
      <c r="AW81" s="7">
        <v>84251.168000000005</v>
      </c>
      <c r="AX81" s="21">
        <v>87741.49</v>
      </c>
      <c r="AY81" s="7">
        <v>112630.495</v>
      </c>
      <c r="AZ81" s="7">
        <v>104326.37</v>
      </c>
      <c r="BA81" s="7">
        <v>136577.35999999999</v>
      </c>
      <c r="BB81" s="21">
        <v>134641.89000000001</v>
      </c>
      <c r="BC81" s="58">
        <v>121073.682</v>
      </c>
      <c r="BD81" s="58">
        <v>115019.886</v>
      </c>
      <c r="BE81" s="58">
        <v>143905.70600000001</v>
      </c>
      <c r="BF81" s="21">
        <v>198118.37700000001</v>
      </c>
      <c r="BG81" s="58">
        <v>229492.24400000001</v>
      </c>
      <c r="BH81" s="58">
        <v>235829.96400000001</v>
      </c>
      <c r="BI81" s="58">
        <v>222817.883</v>
      </c>
      <c r="BJ81" s="21">
        <v>242871.27600000001</v>
      </c>
      <c r="BK81" s="58">
        <v>219398.52799999999</v>
      </c>
      <c r="BL81" s="8">
        <v>-9.66468673718337E-2</v>
      </c>
      <c r="BM81" s="8">
        <v>-4.3982819741829715E-2</v>
      </c>
      <c r="BN81" s="74"/>
      <c r="BO81" s="72"/>
      <c r="BP81" s="67"/>
      <c r="BQ81" s="68"/>
    </row>
    <row r="82" spans="1:69" ht="15" x14ac:dyDescent="0.25">
      <c r="A82" s="50" t="s">
        <v>96</v>
      </c>
      <c r="Q82" s="22"/>
      <c r="AA82" s="22"/>
      <c r="AI82" s="22"/>
      <c r="AQ82" s="22"/>
      <c r="AX82" s="22"/>
      <c r="BB82" s="22"/>
      <c r="BF82" s="22"/>
      <c r="BJ82" s="22"/>
      <c r="BL82" s="54"/>
      <c r="BM82" s="54"/>
      <c r="BN82" s="74"/>
      <c r="BO82" s="72"/>
      <c r="BP82" s="67"/>
      <c r="BQ82" s="68"/>
    </row>
    <row r="83" spans="1:69" ht="15" x14ac:dyDescent="0.25">
      <c r="A83" s="16"/>
      <c r="Q83" s="22"/>
      <c r="AA83" s="22"/>
      <c r="AI83" s="22"/>
      <c r="AQ83" s="22"/>
      <c r="AX83" s="22"/>
      <c r="BB83" s="22"/>
      <c r="BF83" s="22"/>
      <c r="BJ83" s="22"/>
      <c r="BL83" s="54"/>
      <c r="BM83" s="54"/>
      <c r="BN83" s="74"/>
      <c r="BO83" s="72"/>
      <c r="BP83" s="67"/>
      <c r="BQ83" s="68"/>
    </row>
    <row r="84" spans="1:69" ht="20.25" x14ac:dyDescent="0.25">
      <c r="A84" s="38" t="s">
        <v>99</v>
      </c>
      <c r="Q84" s="22"/>
      <c r="AA84" s="22"/>
      <c r="AI84" s="22"/>
      <c r="AQ84" s="22"/>
      <c r="AX84" s="22"/>
      <c r="BB84" s="22"/>
      <c r="BF84" s="22"/>
      <c r="BJ84" s="22"/>
      <c r="BL84" s="54"/>
      <c r="BM84" s="54"/>
      <c r="BN84" s="74"/>
      <c r="BO84" s="72"/>
      <c r="BP84" s="67"/>
      <c r="BQ84" s="68"/>
    </row>
    <row r="85" spans="1:69" ht="15" x14ac:dyDescent="0.25">
      <c r="A85" s="16"/>
      <c r="Q85" s="22"/>
      <c r="AA85" s="22"/>
      <c r="AI85" s="22"/>
      <c r="AQ85" s="22"/>
      <c r="AX85" s="22"/>
      <c r="BB85" s="22"/>
      <c r="BF85" s="22"/>
      <c r="BJ85" s="22"/>
      <c r="BL85" s="54"/>
      <c r="BM85" s="54"/>
      <c r="BN85" s="74"/>
      <c r="BO85" s="72"/>
      <c r="BP85" s="67"/>
      <c r="BQ85" s="68"/>
    </row>
    <row r="86" spans="1:69" ht="15" x14ac:dyDescent="0.25">
      <c r="A86" s="16" t="s">
        <v>79</v>
      </c>
      <c r="C86" s="7">
        <v>80.915000000000006</v>
      </c>
      <c r="E86" s="7">
        <v>37.246000000000002</v>
      </c>
      <c r="G86" s="7">
        <v>23.242000000000001</v>
      </c>
      <c r="I86" s="7">
        <v>22.315999999999999</v>
      </c>
      <c r="K86" s="7">
        <v>24.5196589</v>
      </c>
      <c r="M86" s="7">
        <v>24.35</v>
      </c>
      <c r="O86" s="7">
        <v>47.75</v>
      </c>
      <c r="Q86" s="21">
        <v>74.968000000000004</v>
      </c>
      <c r="R86" s="9">
        <f>+Q86/O86-1</f>
        <v>0.57001047120418846</v>
      </c>
      <c r="S86" s="9">
        <f>+(Q86/G86)^(0.2)-1</f>
        <v>0.26392261786125681</v>
      </c>
      <c r="U86" s="7">
        <v>4.7875324900000003</v>
      </c>
      <c r="W86" s="7">
        <v>9.9428243899999984</v>
      </c>
      <c r="Y86" s="7">
        <v>15.706</v>
      </c>
      <c r="AA86" s="21">
        <v>24.35</v>
      </c>
      <c r="AC86" s="7">
        <v>12.226000000000001</v>
      </c>
      <c r="AE86" s="7">
        <v>23.669</v>
      </c>
      <c r="AG86" s="7">
        <v>34.596000000000004</v>
      </c>
      <c r="AI86" s="21">
        <v>47.75</v>
      </c>
      <c r="AK86" s="7">
        <v>13.736000000000001</v>
      </c>
      <c r="AL86" s="7"/>
      <c r="AM86" s="7">
        <v>30.452000000000002</v>
      </c>
      <c r="AN86" s="7"/>
      <c r="AO86" s="7">
        <v>51.585000000000001</v>
      </c>
      <c r="AP86" s="7"/>
      <c r="AQ86" s="21">
        <v>74.968000000000004</v>
      </c>
      <c r="AS86" s="7">
        <v>23.302</v>
      </c>
      <c r="AU86" s="7">
        <v>53.975000000000001</v>
      </c>
      <c r="AW86" s="7">
        <v>90.564999999999998</v>
      </c>
      <c r="AX86" s="21">
        <v>126.97499999999999</v>
      </c>
      <c r="AY86" s="7">
        <v>30.388000000000002</v>
      </c>
      <c r="AZ86" s="7">
        <v>71.477000000000004</v>
      </c>
      <c r="BA86" s="7">
        <v>120.889</v>
      </c>
      <c r="BB86" s="21">
        <v>173.60499999999999</v>
      </c>
      <c r="BC86" s="58">
        <v>50.472000000000001</v>
      </c>
      <c r="BD86" s="58">
        <v>100.464</v>
      </c>
      <c r="BE86" s="58">
        <v>149.297</v>
      </c>
      <c r="BF86" s="21">
        <v>205.751</v>
      </c>
      <c r="BG86" s="58">
        <v>53.469000000000001</v>
      </c>
      <c r="BH86" s="58">
        <v>191.07400000000001</v>
      </c>
      <c r="BI86" s="58">
        <v>300.81400000000002</v>
      </c>
      <c r="BJ86" s="21">
        <v>414.089</v>
      </c>
      <c r="BK86" s="58">
        <v>85.765000000000001</v>
      </c>
      <c r="BL86" s="8">
        <v>-0.24286029574045465</v>
      </c>
      <c r="BM86" s="8">
        <v>0.60401354055621015</v>
      </c>
      <c r="BN86" s="74"/>
      <c r="BO86" s="72"/>
      <c r="BP86" s="67"/>
      <c r="BQ86" s="68"/>
    </row>
    <row r="87" spans="1:69" ht="15" x14ac:dyDescent="0.25">
      <c r="A87" s="16" t="s">
        <v>45</v>
      </c>
      <c r="C87" s="7">
        <v>-1.67</v>
      </c>
      <c r="E87" s="7">
        <v>0</v>
      </c>
      <c r="G87" s="7">
        <v>0</v>
      </c>
      <c r="I87" s="7">
        <v>0</v>
      </c>
      <c r="K87" s="7">
        <v>-8.25</v>
      </c>
      <c r="M87" s="7">
        <v>0</v>
      </c>
      <c r="O87" s="7">
        <v>0</v>
      </c>
      <c r="Q87" s="21">
        <v>0</v>
      </c>
      <c r="R87" s="9"/>
      <c r="S87" s="9"/>
      <c r="U87" s="7">
        <v>0</v>
      </c>
      <c r="W87" s="7">
        <v>0</v>
      </c>
      <c r="Y87" s="7">
        <v>0</v>
      </c>
      <c r="AA87" s="21">
        <v>0</v>
      </c>
      <c r="AC87" s="7">
        <v>0</v>
      </c>
      <c r="AE87" s="7">
        <v>0</v>
      </c>
      <c r="AG87" s="7">
        <v>0</v>
      </c>
      <c r="AI87" s="21">
        <v>0</v>
      </c>
      <c r="AK87" s="7">
        <v>0</v>
      </c>
      <c r="AL87" s="7"/>
      <c r="AM87" s="7">
        <v>0</v>
      </c>
      <c r="AN87" s="7"/>
      <c r="AO87" s="7">
        <v>-0.219</v>
      </c>
      <c r="AP87" s="7"/>
      <c r="AQ87" s="21">
        <v>0</v>
      </c>
      <c r="AS87" s="7">
        <v>0</v>
      </c>
      <c r="AU87" s="7">
        <v>0</v>
      </c>
      <c r="AW87" s="7">
        <v>0</v>
      </c>
      <c r="AX87" s="21">
        <v>0</v>
      </c>
      <c r="AY87" s="7">
        <v>0</v>
      </c>
      <c r="AZ87" s="7">
        <v>0</v>
      </c>
      <c r="BA87" s="7">
        <v>0</v>
      </c>
      <c r="BB87" s="21">
        <v>0</v>
      </c>
      <c r="BC87" s="58">
        <v>0</v>
      </c>
      <c r="BD87" s="58">
        <v>0</v>
      </c>
      <c r="BE87" s="58">
        <v>0</v>
      </c>
      <c r="BF87" s="21">
        <v>0</v>
      </c>
      <c r="BG87" s="58">
        <v>0</v>
      </c>
      <c r="BH87" s="58">
        <v>0</v>
      </c>
      <c r="BI87" s="58">
        <v>0</v>
      </c>
      <c r="BJ87" s="21">
        <v>0</v>
      </c>
      <c r="BK87" s="58">
        <v>0</v>
      </c>
      <c r="BL87" s="8"/>
      <c r="BM87" s="8"/>
      <c r="BN87" s="74"/>
      <c r="BO87" s="72"/>
      <c r="BP87" s="67"/>
      <c r="BQ87" s="68"/>
    </row>
    <row r="88" spans="1:69" ht="15" x14ac:dyDescent="0.25">
      <c r="A88" s="26" t="s">
        <v>21</v>
      </c>
      <c r="B88" s="27"/>
      <c r="C88" s="28">
        <v>79.245000000000005</v>
      </c>
      <c r="D88" s="27"/>
      <c r="E88" s="28">
        <v>37.246000000000002</v>
      </c>
      <c r="F88" s="27"/>
      <c r="G88" s="28">
        <v>23.242000000000001</v>
      </c>
      <c r="H88" s="27"/>
      <c r="I88" s="28">
        <v>22.315999999999999</v>
      </c>
      <c r="J88" s="27"/>
      <c r="K88" s="28">
        <v>16.2696589</v>
      </c>
      <c r="L88" s="27"/>
      <c r="M88" s="28">
        <v>24.35</v>
      </c>
      <c r="N88" s="27"/>
      <c r="O88" s="28">
        <f>+O87+O86</f>
        <v>47.75</v>
      </c>
      <c r="P88" s="27"/>
      <c r="Q88" s="29">
        <f>Q86+Q87</f>
        <v>74.968000000000004</v>
      </c>
      <c r="R88" s="39">
        <f>+Q88/O88-1</f>
        <v>0.57001047120418846</v>
      </c>
      <c r="S88" s="39">
        <f>+(Q88/G88)^(0.2)-1</f>
        <v>0.26392261786125681</v>
      </c>
      <c r="T88" s="27"/>
      <c r="U88" s="28">
        <v>4.7875324900000003</v>
      </c>
      <c r="V88" s="27"/>
      <c r="W88" s="28">
        <v>9.9428243899999984</v>
      </c>
      <c r="X88" s="27"/>
      <c r="Y88" s="28">
        <v>15.706</v>
      </c>
      <c r="Z88" s="27"/>
      <c r="AA88" s="29">
        <v>24.35</v>
      </c>
      <c r="AB88" s="27"/>
      <c r="AC88" s="28">
        <v>12.226000000000001</v>
      </c>
      <c r="AD88" s="27"/>
      <c r="AE88" s="28">
        <v>23.669</v>
      </c>
      <c r="AF88" s="27"/>
      <c r="AG88" s="28">
        <v>34.596000000000004</v>
      </c>
      <c r="AH88" s="27"/>
      <c r="AI88" s="29">
        <f>+AI87+AI86</f>
        <v>47.75</v>
      </c>
      <c r="AJ88" s="27"/>
      <c r="AK88" s="28">
        <v>13.736000000000001</v>
      </c>
      <c r="AL88" s="28"/>
      <c r="AM88" s="28">
        <v>30.452000000000002</v>
      </c>
      <c r="AN88" s="28"/>
      <c r="AO88" s="28">
        <f>SUM(AO86:AO87)</f>
        <v>51.366</v>
      </c>
      <c r="AP88" s="28"/>
      <c r="AQ88" s="29">
        <f>AQ86+AQ87</f>
        <v>74.968000000000004</v>
      </c>
      <c r="AR88" s="27"/>
      <c r="AS88" s="28">
        <f>AS86+AS87</f>
        <v>23.302</v>
      </c>
      <c r="AT88" s="27"/>
      <c r="AU88" s="28">
        <f>AU86+AU87</f>
        <v>53.975000000000001</v>
      </c>
      <c r="AV88" s="27"/>
      <c r="AW88" s="28">
        <f>AW86+AW87</f>
        <v>90.564999999999998</v>
      </c>
      <c r="AX88" s="29">
        <v>126.97499999999999</v>
      </c>
      <c r="AY88" s="28">
        <v>30.388000000000002</v>
      </c>
      <c r="AZ88" s="28">
        <v>71.477000000000004</v>
      </c>
      <c r="BA88" s="28">
        <v>120.889</v>
      </c>
      <c r="BB88" s="29">
        <v>173.60499999999999</v>
      </c>
      <c r="BC88" s="28">
        <v>50.472000000000001</v>
      </c>
      <c r="BD88" s="28">
        <v>100.464</v>
      </c>
      <c r="BE88" s="28">
        <v>149.297</v>
      </c>
      <c r="BF88" s="29">
        <v>205.751</v>
      </c>
      <c r="BG88" s="28">
        <v>53.469000000000001</v>
      </c>
      <c r="BH88" s="28">
        <v>191.07400000000001</v>
      </c>
      <c r="BI88" s="28">
        <v>300.81400000000002</v>
      </c>
      <c r="BJ88" s="29">
        <v>414.089</v>
      </c>
      <c r="BK88" s="28">
        <v>85.765000000000001</v>
      </c>
      <c r="BL88" s="30">
        <v>-0.24286029574045465</v>
      </c>
      <c r="BM88" s="30">
        <v>0.60401354055621015</v>
      </c>
      <c r="BN88" s="74"/>
      <c r="BO88" s="72"/>
      <c r="BP88" s="67"/>
      <c r="BQ88" s="68"/>
    </row>
    <row r="89" spans="1:69" ht="9.75" customHeight="1" x14ac:dyDescent="0.25">
      <c r="A89" s="16"/>
      <c r="C89" s="7"/>
      <c r="E89" s="7"/>
      <c r="G89" s="7"/>
      <c r="I89" s="7"/>
      <c r="K89" s="7"/>
      <c r="M89" s="7"/>
      <c r="O89" s="7"/>
      <c r="Q89" s="21"/>
      <c r="R89" s="9"/>
      <c r="S89" s="9"/>
      <c r="U89" s="7"/>
      <c r="W89" s="7"/>
      <c r="Y89" s="7"/>
      <c r="AA89" s="21"/>
      <c r="AC89" s="7"/>
      <c r="AE89" s="7"/>
      <c r="AG89" s="7"/>
      <c r="AI89" s="21"/>
      <c r="AK89" s="7"/>
      <c r="AL89" s="7"/>
      <c r="AM89" s="7"/>
      <c r="AN89" s="7"/>
      <c r="AO89" s="7"/>
      <c r="AP89" s="7"/>
      <c r="AQ89" s="21"/>
      <c r="AS89" s="7"/>
      <c r="AU89" s="7"/>
      <c r="AW89" s="7"/>
      <c r="AX89" s="21"/>
      <c r="AY89" s="7"/>
      <c r="AZ89" s="7"/>
      <c r="BA89" s="7"/>
      <c r="BB89" s="21"/>
      <c r="BC89" s="58"/>
      <c r="BD89" s="58"/>
      <c r="BE89" s="58"/>
      <c r="BF89" s="21"/>
      <c r="BG89" s="58"/>
      <c r="BH89" s="58"/>
      <c r="BI89" s="58"/>
      <c r="BJ89" s="21"/>
      <c r="BK89" s="58"/>
      <c r="BL89" s="8"/>
      <c r="BM89" s="8"/>
      <c r="BN89" s="74"/>
      <c r="BO89" s="72"/>
      <c r="BP89" s="67"/>
      <c r="BQ89" s="68"/>
    </row>
    <row r="90" spans="1:69" ht="15" x14ac:dyDescent="0.25">
      <c r="A90" s="16" t="s">
        <v>80</v>
      </c>
      <c r="C90" s="7">
        <v>0</v>
      </c>
      <c r="E90" s="7">
        <v>515.10599999999999</v>
      </c>
      <c r="G90" s="7">
        <v>455.81299999999999</v>
      </c>
      <c r="I90" s="7">
        <v>327.91500000000002</v>
      </c>
      <c r="K90" s="7">
        <v>398.72480354999982</v>
      </c>
      <c r="M90" s="7">
        <v>397.24299999999999</v>
      </c>
      <c r="O90" s="7">
        <v>672.19299999999998</v>
      </c>
      <c r="Q90" s="21">
        <v>795.76</v>
      </c>
      <c r="R90" s="9">
        <f>+Q90/O90-1</f>
        <v>0.18382666882874421</v>
      </c>
      <c r="S90" s="9">
        <f>+(Q90/G90)^(0.2)-1</f>
        <v>0.11789002137564708</v>
      </c>
      <c r="U90" s="7">
        <v>86.584195999999991</v>
      </c>
      <c r="W90" s="7">
        <v>182.58645460000002</v>
      </c>
      <c r="Y90" s="7">
        <v>268.11500000000001</v>
      </c>
      <c r="AA90" s="21">
        <v>397.24299999999999</v>
      </c>
      <c r="AC90" s="7">
        <v>93.468000000000004</v>
      </c>
      <c r="AE90" s="7">
        <v>201.46700000000001</v>
      </c>
      <c r="AG90" s="7">
        <v>398.57900000000001</v>
      </c>
      <c r="AI90" s="21">
        <v>672.19299999999998</v>
      </c>
      <c r="AK90" s="7">
        <v>252.43299999999999</v>
      </c>
      <c r="AL90" s="7"/>
      <c r="AM90" s="7">
        <v>465.05</v>
      </c>
      <c r="AN90" s="7"/>
      <c r="AO90" s="7">
        <v>629.56899999999996</v>
      </c>
      <c r="AP90" s="7"/>
      <c r="AQ90" s="21">
        <v>795.76</v>
      </c>
      <c r="AS90" s="7">
        <v>219.065</v>
      </c>
      <c r="AU90" s="7">
        <v>384.49299999999999</v>
      </c>
      <c r="AW90" s="7">
        <v>525.45000000000005</v>
      </c>
      <c r="AX90" s="21">
        <v>684.29200000000003</v>
      </c>
      <c r="AY90" s="7">
        <v>137.83199999999999</v>
      </c>
      <c r="AZ90" s="7">
        <v>273.39100000000002</v>
      </c>
      <c r="BA90" s="7">
        <v>441.71100000000001</v>
      </c>
      <c r="BB90" s="21">
        <v>614.91200000000003</v>
      </c>
      <c r="BC90" s="58">
        <v>238.52799999999999</v>
      </c>
      <c r="BD90" s="58">
        <v>450.79500000000002</v>
      </c>
      <c r="BE90" s="58">
        <v>706.02499999999998</v>
      </c>
      <c r="BF90" s="21">
        <v>988.13300000000004</v>
      </c>
      <c r="BG90" s="58">
        <v>282.48500000000001</v>
      </c>
      <c r="BH90" s="58">
        <v>566.76</v>
      </c>
      <c r="BI90" s="58">
        <v>896.48299999999995</v>
      </c>
      <c r="BJ90" s="21">
        <v>1234.6780000000001</v>
      </c>
      <c r="BK90" s="58">
        <v>353.58699999999999</v>
      </c>
      <c r="BL90" s="8">
        <v>4.5512204497405229E-2</v>
      </c>
      <c r="BM90" s="8">
        <v>0.2517018602757668</v>
      </c>
      <c r="BN90" s="74"/>
      <c r="BO90" s="72"/>
      <c r="BP90" s="67"/>
      <c r="BQ90" s="68"/>
    </row>
    <row r="91" spans="1:69" ht="15" x14ac:dyDescent="0.25">
      <c r="A91" s="16" t="s">
        <v>81</v>
      </c>
      <c r="C91" s="7">
        <v>0</v>
      </c>
      <c r="E91" s="7">
        <v>0</v>
      </c>
      <c r="G91" s="7">
        <v>0</v>
      </c>
      <c r="I91" s="7">
        <v>0</v>
      </c>
      <c r="K91" s="7">
        <v>0</v>
      </c>
      <c r="M91" s="7">
        <v>0</v>
      </c>
      <c r="O91" s="7">
        <v>0</v>
      </c>
      <c r="Q91" s="21">
        <v>0</v>
      </c>
      <c r="R91" s="9"/>
      <c r="S91" s="9"/>
      <c r="U91" s="7">
        <v>0</v>
      </c>
      <c r="W91" s="7">
        <v>0</v>
      </c>
      <c r="Y91" s="7">
        <v>0</v>
      </c>
      <c r="AA91" s="21">
        <v>0</v>
      </c>
      <c r="AC91" s="7">
        <v>0</v>
      </c>
      <c r="AE91" s="7">
        <v>0</v>
      </c>
      <c r="AG91" s="7">
        <v>0</v>
      </c>
      <c r="AI91" s="21">
        <v>0</v>
      </c>
      <c r="AK91" s="7">
        <v>0</v>
      </c>
      <c r="AL91" s="7"/>
      <c r="AM91" s="7">
        <v>0</v>
      </c>
      <c r="AN91" s="7"/>
      <c r="AO91" s="7">
        <v>0</v>
      </c>
      <c r="AP91" s="7"/>
      <c r="AQ91" s="21">
        <v>0</v>
      </c>
      <c r="AS91" s="7">
        <v>0</v>
      </c>
      <c r="AU91" s="7">
        <v>0</v>
      </c>
      <c r="AW91" s="7">
        <v>0</v>
      </c>
      <c r="AX91" s="21">
        <v>0</v>
      </c>
      <c r="AY91" s="7">
        <v>0</v>
      </c>
      <c r="AZ91" s="7">
        <v>0</v>
      </c>
      <c r="BA91" s="7">
        <v>0</v>
      </c>
      <c r="BB91" s="21">
        <v>0</v>
      </c>
      <c r="BC91" s="58">
        <v>0</v>
      </c>
      <c r="BD91" s="58">
        <v>0</v>
      </c>
      <c r="BE91" s="58">
        <v>0</v>
      </c>
      <c r="BF91" s="21">
        <v>0</v>
      </c>
      <c r="BG91" s="58">
        <v>0</v>
      </c>
      <c r="BH91" s="58">
        <v>0.311</v>
      </c>
      <c r="BI91" s="58">
        <v>0.879</v>
      </c>
      <c r="BJ91" s="21">
        <v>1.23</v>
      </c>
      <c r="BK91" s="58">
        <v>1.327</v>
      </c>
      <c r="BL91" s="8"/>
      <c r="BM91" s="8"/>
      <c r="BN91" s="74"/>
      <c r="BO91" s="72"/>
      <c r="BP91" s="67"/>
      <c r="BQ91" s="68"/>
    </row>
    <row r="92" spans="1:69" ht="15" x14ac:dyDescent="0.25">
      <c r="A92" s="16" t="s">
        <v>82</v>
      </c>
      <c r="C92" s="7">
        <v>0</v>
      </c>
      <c r="E92" s="7">
        <v>79.06</v>
      </c>
      <c r="G92" s="7">
        <v>89.891999999999996</v>
      </c>
      <c r="I92" s="7">
        <v>100.021</v>
      </c>
      <c r="K92" s="7">
        <v>121.9772756600002</v>
      </c>
      <c r="M92" s="7">
        <v>41.785000000000004</v>
      </c>
      <c r="O92" s="7">
        <v>85.426000000000002</v>
      </c>
      <c r="Q92" s="21">
        <v>103.408</v>
      </c>
      <c r="R92" s="9">
        <f>+Q92/O92-1</f>
        <v>0.21049797485543031</v>
      </c>
      <c r="S92" s="9">
        <f t="shared" ref="S92:S93" si="13">+(Q92/G92)^(0.2)-1</f>
        <v>2.8410777013591959E-2</v>
      </c>
      <c r="U92" s="7">
        <v>10.971261940000002</v>
      </c>
      <c r="W92" s="7">
        <v>21.23504853</v>
      </c>
      <c r="Y92" s="7">
        <v>27.905000000000001</v>
      </c>
      <c r="AA92" s="21">
        <v>41.785000000000004</v>
      </c>
      <c r="AC92" s="7">
        <v>9.1840000000000011</v>
      </c>
      <c r="AE92" s="7">
        <v>42.045000000000002</v>
      </c>
      <c r="AG92" s="7">
        <v>92.719000000000008</v>
      </c>
      <c r="AI92" s="21">
        <v>85.426000000000002</v>
      </c>
      <c r="AK92" s="7">
        <v>27.702000000000002</v>
      </c>
      <c r="AL92" s="7"/>
      <c r="AM92" s="7">
        <v>56.616999999999997</v>
      </c>
      <c r="AN92" s="7"/>
      <c r="AO92" s="7">
        <v>85.817999999999998</v>
      </c>
      <c r="AP92" s="7"/>
      <c r="AQ92" s="21">
        <v>103.408</v>
      </c>
      <c r="AS92" s="7">
        <v>33.691000000000003</v>
      </c>
      <c r="AU92" s="7">
        <v>115.658</v>
      </c>
      <c r="AW92" s="7">
        <v>158.46700000000001</v>
      </c>
      <c r="AX92" s="21">
        <v>212.601</v>
      </c>
      <c r="AY92" s="7">
        <v>139.04900000000001</v>
      </c>
      <c r="AZ92" s="7">
        <v>297.42399999999998</v>
      </c>
      <c r="BA92" s="7">
        <v>255.29400000000001</v>
      </c>
      <c r="BB92" s="21">
        <v>349.29500000000002</v>
      </c>
      <c r="BC92" s="58">
        <v>67.495000000000005</v>
      </c>
      <c r="BD92" s="58">
        <v>141.834</v>
      </c>
      <c r="BE92" s="58">
        <v>189.49</v>
      </c>
      <c r="BF92" s="21">
        <v>259.72399999999999</v>
      </c>
      <c r="BG92" s="58">
        <v>142.04</v>
      </c>
      <c r="BH92" s="58">
        <v>187.51400000000001</v>
      </c>
      <c r="BI92" s="58">
        <v>237.291</v>
      </c>
      <c r="BJ92" s="21">
        <v>366.596</v>
      </c>
      <c r="BK92" s="58">
        <v>111.738</v>
      </c>
      <c r="BL92" s="8">
        <v>-0.13585708209272651</v>
      </c>
      <c r="BM92" s="8">
        <v>-0.21333427203604616</v>
      </c>
      <c r="BN92" s="74"/>
      <c r="BO92" s="72"/>
      <c r="BP92" s="67"/>
      <c r="BQ92" s="68"/>
    </row>
    <row r="93" spans="1:69" ht="15" x14ac:dyDescent="0.25">
      <c r="A93" s="26" t="s">
        <v>83</v>
      </c>
      <c r="B93" s="27"/>
      <c r="C93" s="28">
        <v>480.03399999999999</v>
      </c>
      <c r="D93" s="27"/>
      <c r="E93" s="28">
        <v>594.16600000000005</v>
      </c>
      <c r="F93" s="27"/>
      <c r="G93" s="28">
        <v>545.70500000000004</v>
      </c>
      <c r="H93" s="27"/>
      <c r="I93" s="28">
        <v>427.93600000000004</v>
      </c>
      <c r="J93" s="27"/>
      <c r="K93" s="28">
        <v>520.70207920999997</v>
      </c>
      <c r="L93" s="27"/>
      <c r="M93" s="28">
        <v>439.02800000000002</v>
      </c>
      <c r="N93" s="27"/>
      <c r="O93" s="28">
        <f>SUM(O90:O92)</f>
        <v>757.61900000000003</v>
      </c>
      <c r="P93" s="27"/>
      <c r="Q93" s="29">
        <f>SUM(Q90:Q92)</f>
        <v>899.16800000000001</v>
      </c>
      <c r="R93" s="39">
        <f>+Q93/O93-1</f>
        <v>0.18683401551439438</v>
      </c>
      <c r="S93" s="39">
        <f t="shared" si="13"/>
        <v>0.10503639482967886</v>
      </c>
      <c r="T93" s="27"/>
      <c r="U93" s="28">
        <v>97.555457939999997</v>
      </c>
      <c r="V93" s="27"/>
      <c r="W93" s="28">
        <v>203.82150313000002</v>
      </c>
      <c r="X93" s="27"/>
      <c r="Y93" s="28">
        <v>296.02</v>
      </c>
      <c r="Z93" s="27"/>
      <c r="AA93" s="29">
        <v>439.02800000000002</v>
      </c>
      <c r="AB93" s="27"/>
      <c r="AC93" s="28">
        <v>102.652</v>
      </c>
      <c r="AD93" s="27"/>
      <c r="AE93" s="28">
        <v>243.512</v>
      </c>
      <c r="AF93" s="27"/>
      <c r="AG93" s="28">
        <v>491.298</v>
      </c>
      <c r="AH93" s="27"/>
      <c r="AI93" s="29">
        <f>SUM(AI90:AI92)</f>
        <v>757.61900000000003</v>
      </c>
      <c r="AJ93" s="27"/>
      <c r="AK93" s="28">
        <v>280.13499999999999</v>
      </c>
      <c r="AL93" s="28"/>
      <c r="AM93" s="28">
        <v>521.66700000000003</v>
      </c>
      <c r="AN93" s="28"/>
      <c r="AO93" s="28">
        <f>SUM(AO90:AO92)</f>
        <v>715.38699999999994</v>
      </c>
      <c r="AP93" s="28"/>
      <c r="AQ93" s="29">
        <f>SUM(AQ90:AQ92)</f>
        <v>899.16800000000001</v>
      </c>
      <c r="AR93" s="27"/>
      <c r="AS93" s="28">
        <f>SUM(AS90:AS92)</f>
        <v>252.756</v>
      </c>
      <c r="AT93" s="27"/>
      <c r="AU93" s="28">
        <f>SUM(AU90:AU92)</f>
        <v>500.15100000000001</v>
      </c>
      <c r="AV93" s="27"/>
      <c r="AW93" s="28">
        <f>SUM(AW90:AW92)</f>
        <v>683.91700000000003</v>
      </c>
      <c r="AX93" s="29">
        <v>896.89300000000003</v>
      </c>
      <c r="AY93" s="28">
        <v>276.88099999999997</v>
      </c>
      <c r="AZ93" s="28">
        <v>570.81500000000005</v>
      </c>
      <c r="BA93" s="28">
        <v>697.005</v>
      </c>
      <c r="BB93" s="29">
        <v>964.20700000000011</v>
      </c>
      <c r="BC93" s="28">
        <v>306.02300000000002</v>
      </c>
      <c r="BD93" s="28">
        <v>592.62900000000002</v>
      </c>
      <c r="BE93" s="28">
        <v>895.51499999999999</v>
      </c>
      <c r="BF93" s="29">
        <v>1247.857</v>
      </c>
      <c r="BG93" s="28">
        <v>424.52499999999998</v>
      </c>
      <c r="BH93" s="28">
        <v>754.58500000000004</v>
      </c>
      <c r="BI93" s="28">
        <v>1134.653</v>
      </c>
      <c r="BJ93" s="29">
        <v>1602.5040000000001</v>
      </c>
      <c r="BK93" s="28">
        <v>466.65199999999999</v>
      </c>
      <c r="BL93" s="30">
        <v>-2.5627817403404141E-3</v>
      </c>
      <c r="BM93" s="30">
        <v>9.9233260703138759E-2</v>
      </c>
      <c r="BN93" s="74"/>
      <c r="BO93" s="72"/>
      <c r="BP93" s="67"/>
      <c r="BQ93" s="68"/>
    </row>
    <row r="94" spans="1:69" ht="9.75" customHeight="1" x14ac:dyDescent="0.25">
      <c r="A94" s="16"/>
      <c r="C94" s="7"/>
      <c r="E94" s="7"/>
      <c r="G94" s="7"/>
      <c r="I94" s="7"/>
      <c r="K94" s="7"/>
      <c r="M94" s="7"/>
      <c r="O94" s="7"/>
      <c r="Q94" s="21"/>
      <c r="R94" s="9"/>
      <c r="S94" s="9"/>
      <c r="U94" s="7"/>
      <c r="W94" s="7"/>
      <c r="Y94" s="7"/>
      <c r="AA94" s="21"/>
      <c r="AC94" s="7"/>
      <c r="AE94" s="7"/>
      <c r="AG94" s="7"/>
      <c r="AI94" s="21"/>
      <c r="AK94" s="7"/>
      <c r="AL94" s="7"/>
      <c r="AM94" s="7"/>
      <c r="AN94" s="7"/>
      <c r="AO94" s="7"/>
      <c r="AP94" s="7"/>
      <c r="AQ94" s="21"/>
      <c r="AS94" s="7"/>
      <c r="AU94" s="7"/>
      <c r="AW94" s="7"/>
      <c r="AX94" s="21"/>
      <c r="AY94" s="7"/>
      <c r="AZ94" s="7"/>
      <c r="BA94" s="7"/>
      <c r="BB94" s="21"/>
      <c r="BC94" s="58"/>
      <c r="BD94" s="58"/>
      <c r="BE94" s="58"/>
      <c r="BF94" s="21"/>
      <c r="BG94" s="58"/>
      <c r="BH94" s="58"/>
      <c r="BI94" s="58"/>
      <c r="BJ94" s="21"/>
      <c r="BK94" s="58"/>
      <c r="BL94" s="8"/>
      <c r="BM94" s="8"/>
      <c r="BN94" s="74"/>
      <c r="BO94" s="72"/>
      <c r="BP94" s="67"/>
      <c r="BQ94" s="68"/>
    </row>
    <row r="95" spans="1:69" ht="15" x14ac:dyDescent="0.25">
      <c r="A95" s="26" t="s">
        <v>26</v>
      </c>
      <c r="B95" s="27"/>
      <c r="C95" s="28">
        <v>559.279</v>
      </c>
      <c r="D95" s="27"/>
      <c r="E95" s="28">
        <v>631.41200000000003</v>
      </c>
      <c r="F95" s="27"/>
      <c r="G95" s="28">
        <v>568.947</v>
      </c>
      <c r="H95" s="27"/>
      <c r="I95" s="28">
        <v>450.25200000000001</v>
      </c>
      <c r="J95" s="27"/>
      <c r="K95" s="28">
        <v>536.97173811000005</v>
      </c>
      <c r="L95" s="27"/>
      <c r="M95" s="28">
        <v>463.37799999999999</v>
      </c>
      <c r="N95" s="27"/>
      <c r="O95" s="28">
        <f>+O93+O88</f>
        <v>805.36900000000003</v>
      </c>
      <c r="P95" s="27"/>
      <c r="Q95" s="29">
        <f>Q93+Q88</f>
        <v>974.13599999999997</v>
      </c>
      <c r="R95" s="39">
        <f>+Q95/O95-1</f>
        <v>0.20955239151246197</v>
      </c>
      <c r="S95" s="39">
        <f>+(Q95/G95)^(0.2)-1</f>
        <v>0.11354957452234049</v>
      </c>
      <c r="T95" s="27"/>
      <c r="U95" s="28">
        <v>102.34299042999999</v>
      </c>
      <c r="V95" s="27"/>
      <c r="W95" s="28">
        <v>213.76432752000002</v>
      </c>
      <c r="X95" s="27"/>
      <c r="Y95" s="28">
        <v>311.726</v>
      </c>
      <c r="Z95" s="27"/>
      <c r="AA95" s="29">
        <v>463.37799999999999</v>
      </c>
      <c r="AB95" s="27"/>
      <c r="AC95" s="28">
        <v>114.878</v>
      </c>
      <c r="AD95" s="27"/>
      <c r="AE95" s="28">
        <v>267.18099999999998</v>
      </c>
      <c r="AF95" s="27"/>
      <c r="AG95" s="28">
        <v>525.89400000000001</v>
      </c>
      <c r="AH95" s="27"/>
      <c r="AI95" s="29">
        <f>+AI93+AI88</f>
        <v>805.36900000000003</v>
      </c>
      <c r="AJ95" s="27"/>
      <c r="AK95" s="28">
        <v>293.87099999999998</v>
      </c>
      <c r="AL95" s="28"/>
      <c r="AM95" s="28">
        <v>552.11900000000003</v>
      </c>
      <c r="AN95" s="28"/>
      <c r="AO95" s="28">
        <f>+AO93+AO88</f>
        <v>766.75299999999993</v>
      </c>
      <c r="AP95" s="28"/>
      <c r="AQ95" s="29">
        <f>AQ93+AQ88</f>
        <v>974.13599999999997</v>
      </c>
      <c r="AR95" s="27"/>
      <c r="AS95" s="28">
        <f>AS93+AS88</f>
        <v>276.05799999999999</v>
      </c>
      <c r="AT95" s="27"/>
      <c r="AU95" s="28">
        <f>AU93+AU88</f>
        <v>554.12599999999998</v>
      </c>
      <c r="AV95" s="27"/>
      <c r="AW95" s="28">
        <f>AW93+AW88</f>
        <v>774.48199999999997</v>
      </c>
      <c r="AX95" s="29">
        <v>1023.8680000000001</v>
      </c>
      <c r="AY95" s="28">
        <v>307.26900000000001</v>
      </c>
      <c r="AZ95" s="28">
        <v>642.29200000000003</v>
      </c>
      <c r="BA95" s="28">
        <v>817.89400000000001</v>
      </c>
      <c r="BB95" s="29">
        <v>1137.8119999999999</v>
      </c>
      <c r="BC95" s="28">
        <v>356.495</v>
      </c>
      <c r="BD95" s="28">
        <v>693.09299999999996</v>
      </c>
      <c r="BE95" s="28">
        <v>1044.8119999999999</v>
      </c>
      <c r="BF95" s="29">
        <v>1453.6079999999999</v>
      </c>
      <c r="BG95" s="28">
        <v>477.99400000000003</v>
      </c>
      <c r="BH95" s="28">
        <v>945.65899999999999</v>
      </c>
      <c r="BI95" s="28">
        <v>1435.4670000000001</v>
      </c>
      <c r="BJ95" s="29">
        <v>2016.5930000000001</v>
      </c>
      <c r="BK95" s="28">
        <v>552.41700000000003</v>
      </c>
      <c r="BL95" s="30">
        <v>-4.9402367128643321E-2</v>
      </c>
      <c r="BM95" s="30">
        <v>0.15569860709548644</v>
      </c>
      <c r="BN95" s="74"/>
      <c r="BO95" s="72"/>
      <c r="BP95" s="67"/>
      <c r="BQ95" s="68"/>
    </row>
    <row r="96" spans="1:69" ht="9.75" customHeight="1" x14ac:dyDescent="0.25">
      <c r="A96" s="16"/>
      <c r="C96" s="7"/>
      <c r="E96" s="7"/>
      <c r="G96" s="7"/>
      <c r="I96" s="7"/>
      <c r="K96" s="7"/>
      <c r="M96" s="7"/>
      <c r="O96" s="7"/>
      <c r="Q96" s="21"/>
      <c r="R96" s="9"/>
      <c r="S96" s="9"/>
      <c r="U96" s="7"/>
      <c r="W96" s="7"/>
      <c r="Y96" s="7"/>
      <c r="AA96" s="21"/>
      <c r="AC96" s="7"/>
      <c r="AE96" s="7"/>
      <c r="AG96" s="7"/>
      <c r="AI96" s="21"/>
      <c r="AK96" s="7"/>
      <c r="AL96" s="7"/>
      <c r="AM96" s="7"/>
      <c r="AN96" s="7"/>
      <c r="AO96" s="7"/>
      <c r="AP96" s="7"/>
      <c r="AQ96" s="21"/>
      <c r="AS96" s="7"/>
      <c r="AU96" s="7"/>
      <c r="AW96" s="7"/>
      <c r="AX96" s="21"/>
      <c r="AY96" s="7"/>
      <c r="AZ96" s="7"/>
      <c r="BA96" s="7"/>
      <c r="BB96" s="21"/>
      <c r="BC96" s="58"/>
      <c r="BD96" s="58"/>
      <c r="BE96" s="58"/>
      <c r="BF96" s="21"/>
      <c r="BG96" s="58"/>
      <c r="BH96" s="58"/>
      <c r="BI96" s="58"/>
      <c r="BJ96" s="21"/>
      <c r="BK96" s="58"/>
      <c r="BL96" s="8"/>
      <c r="BM96" s="8"/>
      <c r="BN96" s="74"/>
      <c r="BO96" s="72"/>
      <c r="BP96" s="67"/>
      <c r="BQ96" s="68"/>
    </row>
    <row r="97" spans="1:69" ht="15" x14ac:dyDescent="0.25">
      <c r="A97" s="16" t="s">
        <v>28</v>
      </c>
      <c r="C97" s="7">
        <v>-29.016999999999999</v>
      </c>
      <c r="E97" s="7">
        <v>-6.6660000000000004</v>
      </c>
      <c r="G97" s="7">
        <v>-5.609</v>
      </c>
      <c r="I97" s="7">
        <v>-5.91</v>
      </c>
      <c r="K97" s="7">
        <v>-5.7691050800001982</v>
      </c>
      <c r="M97" s="7">
        <v>-6.4160000000000004</v>
      </c>
      <c r="O97" s="7">
        <v>-7.2930000000000001</v>
      </c>
      <c r="Q97" s="21">
        <v>-10.987</v>
      </c>
      <c r="R97" s="9">
        <f t="shared" ref="R97:R99" si="14">+Q97/O97-1</f>
        <v>0.5065130947483889</v>
      </c>
      <c r="S97" s="9">
        <f t="shared" ref="S97:S99" si="15">+(Q97/G97)^(0.2)-1</f>
        <v>0.14392812254267562</v>
      </c>
      <c r="U97" s="7">
        <v>-1.2886979200000401</v>
      </c>
      <c r="W97" s="7">
        <v>-2.800983860000021</v>
      </c>
      <c r="Y97" s="7">
        <v>-4.665</v>
      </c>
      <c r="AA97" s="21">
        <v>-6.4160000000000004</v>
      </c>
      <c r="AC97" s="7">
        <v>-1.966</v>
      </c>
      <c r="AE97" s="7">
        <v>-3.8850000000000002</v>
      </c>
      <c r="AG97" s="7">
        <v>-5.1790000000000003</v>
      </c>
      <c r="AI97" s="21">
        <v>-7.2930000000000001</v>
      </c>
      <c r="AK97" s="7">
        <v>-2.88</v>
      </c>
      <c r="AL97" s="7"/>
      <c r="AM97" s="7">
        <v>-5.6139999999999999</v>
      </c>
      <c r="AN97" s="7"/>
      <c r="AO97" s="7">
        <v>-8.359</v>
      </c>
      <c r="AP97" s="7"/>
      <c r="AQ97" s="21">
        <v>-10.987</v>
      </c>
      <c r="AS97" s="7">
        <v>-2.556</v>
      </c>
      <c r="AU97" s="7">
        <v>-7.6719999999999997</v>
      </c>
      <c r="AW97" s="7">
        <v>-11.975</v>
      </c>
      <c r="AX97" s="21">
        <v>-16.422000000000001</v>
      </c>
      <c r="AY97" s="7">
        <v>-4.8280000000000003</v>
      </c>
      <c r="AZ97" s="7">
        <v>-14.177</v>
      </c>
      <c r="BA97" s="7">
        <v>-21.728000000000002</v>
      </c>
      <c r="BB97" s="21">
        <v>-30.056000000000001</v>
      </c>
      <c r="BC97" s="58">
        <v>-5.3390000000000004</v>
      </c>
      <c r="BD97" s="58">
        <v>-9.2070000000000007</v>
      </c>
      <c r="BE97" s="58">
        <v>-39.762999999999998</v>
      </c>
      <c r="BF97" s="21">
        <v>-64.700999999999993</v>
      </c>
      <c r="BG97" s="58">
        <v>-13.911</v>
      </c>
      <c r="BH97" s="58">
        <v>-29.273</v>
      </c>
      <c r="BI97" s="58">
        <v>-48.347999999999999</v>
      </c>
      <c r="BJ97" s="21">
        <v>-67.13</v>
      </c>
      <c r="BK97" s="58">
        <v>-15.586</v>
      </c>
      <c r="BL97" s="8">
        <v>-0.17016292194654459</v>
      </c>
      <c r="BM97" s="8">
        <v>0.12040830997052687</v>
      </c>
      <c r="BN97" s="74"/>
      <c r="BO97" s="72"/>
      <c r="BP97" s="67"/>
      <c r="BQ97" s="68"/>
    </row>
    <row r="98" spans="1:69" ht="15" x14ac:dyDescent="0.25">
      <c r="A98" s="16" t="s">
        <v>84</v>
      </c>
      <c r="C98" s="7">
        <v>-332.76300000000003</v>
      </c>
      <c r="E98" s="7">
        <v>-161.07599999999999</v>
      </c>
      <c r="G98" s="7">
        <v>-154.85599999999999</v>
      </c>
      <c r="I98" s="7">
        <v>-130.88</v>
      </c>
      <c r="K98" s="7">
        <v>-141.90807900000001</v>
      </c>
      <c r="M98" s="7">
        <v>-146.065</v>
      </c>
      <c r="O98" s="7">
        <v>-150.53399999999999</v>
      </c>
      <c r="Q98" s="21">
        <v>-161.40100000000001</v>
      </c>
      <c r="R98" s="9">
        <f t="shared" si="14"/>
        <v>7.2189671436353464E-2</v>
      </c>
      <c r="S98" s="9">
        <f t="shared" si="15"/>
        <v>8.3136276043935808E-3</v>
      </c>
      <c r="U98" s="7">
        <v>-36.427498</v>
      </c>
      <c r="W98" s="7">
        <v>-71.875398509999997</v>
      </c>
      <c r="Y98" s="7">
        <v>-106.37100000000001</v>
      </c>
      <c r="AA98" s="21">
        <v>-146.065</v>
      </c>
      <c r="AC98" s="7">
        <v>-34.987000000000002</v>
      </c>
      <c r="AE98" s="7">
        <v>-68.885999999999996</v>
      </c>
      <c r="AG98" s="7">
        <v>-106.97200000000001</v>
      </c>
      <c r="AI98" s="21">
        <v>-150.53399999999999</v>
      </c>
      <c r="AK98" s="7">
        <v>-38.801000000000002</v>
      </c>
      <c r="AL98" s="7"/>
      <c r="AM98" s="7">
        <v>-77.744</v>
      </c>
      <c r="AN98" s="7"/>
      <c r="AO98" s="7">
        <v>-163.65700000000001</v>
      </c>
      <c r="AP98" s="7"/>
      <c r="AQ98" s="21">
        <v>-161.40100000000001</v>
      </c>
      <c r="AS98" s="7">
        <v>-54.911000000000001</v>
      </c>
      <c r="AU98" s="7">
        <v>-142.554</v>
      </c>
      <c r="AW98" s="7">
        <v>-275.37900000000002</v>
      </c>
      <c r="AX98" s="21">
        <v>-208.71199999999999</v>
      </c>
      <c r="AY98" s="7">
        <v>-47.646000000000001</v>
      </c>
      <c r="AZ98" s="7">
        <v>-161.69</v>
      </c>
      <c r="BA98" s="7">
        <v>-124.068</v>
      </c>
      <c r="BB98" s="21">
        <v>-144.07300000000001</v>
      </c>
      <c r="BC98" s="58">
        <v>-10.273999999999999</v>
      </c>
      <c r="BD98" s="58">
        <v>-21.347999999999999</v>
      </c>
      <c r="BE98" s="58">
        <v>-24.407</v>
      </c>
      <c r="BF98" s="21">
        <v>-67.051000000000002</v>
      </c>
      <c r="BG98" s="58">
        <v>-2.3980000000000001</v>
      </c>
      <c r="BH98" s="58">
        <v>-13.439</v>
      </c>
      <c r="BI98" s="58">
        <v>-88.108000000000004</v>
      </c>
      <c r="BJ98" s="21">
        <v>-87.742000000000004</v>
      </c>
      <c r="BK98" s="58">
        <v>-36.597999999999999</v>
      </c>
      <c r="BL98" s="8">
        <v>-100.99453551912568</v>
      </c>
      <c r="BM98" s="8">
        <v>14.261884904086738</v>
      </c>
      <c r="BN98" s="74"/>
      <c r="BO98" s="72"/>
      <c r="BP98" s="67"/>
      <c r="BQ98" s="68"/>
    </row>
    <row r="99" spans="1:69" ht="15" x14ac:dyDescent="0.25">
      <c r="A99" s="26" t="s">
        <v>30</v>
      </c>
      <c r="B99" s="27"/>
      <c r="C99" s="28">
        <v>-361.78000000000003</v>
      </c>
      <c r="D99" s="27"/>
      <c r="E99" s="28">
        <v>-167.74199999999999</v>
      </c>
      <c r="F99" s="27"/>
      <c r="G99" s="28">
        <v>-160.465</v>
      </c>
      <c r="H99" s="27"/>
      <c r="I99" s="28">
        <v>-136.79</v>
      </c>
      <c r="J99" s="27"/>
      <c r="K99" s="28">
        <v>-147.67718408000022</v>
      </c>
      <c r="L99" s="27"/>
      <c r="M99" s="28">
        <v>-152.48099999999999</v>
      </c>
      <c r="N99" s="27"/>
      <c r="O99" s="28">
        <f>+O98+O97</f>
        <v>-157.827</v>
      </c>
      <c r="P99" s="27"/>
      <c r="Q99" s="29">
        <f>SUM(Q97:Q98)</f>
        <v>-172.38800000000001</v>
      </c>
      <c r="R99" s="39">
        <f t="shared" si="14"/>
        <v>9.2259245883150598E-2</v>
      </c>
      <c r="S99" s="39">
        <f t="shared" si="15"/>
        <v>1.4437609877578694E-2</v>
      </c>
      <c r="T99" s="27"/>
      <c r="U99" s="28">
        <v>-37.71619592000004</v>
      </c>
      <c r="V99" s="27"/>
      <c r="W99" s="28">
        <v>-74.676382370000027</v>
      </c>
      <c r="X99" s="27"/>
      <c r="Y99" s="28">
        <v>-111.036</v>
      </c>
      <c r="Z99" s="27"/>
      <c r="AA99" s="29">
        <v>-152.48099999999999</v>
      </c>
      <c r="AB99" s="27"/>
      <c r="AC99" s="28">
        <v>-36.953000000000003</v>
      </c>
      <c r="AD99" s="27"/>
      <c r="AE99" s="28">
        <v>-72.771000000000001</v>
      </c>
      <c r="AF99" s="27"/>
      <c r="AG99" s="28">
        <v>-112.151</v>
      </c>
      <c r="AH99" s="27"/>
      <c r="AI99" s="29">
        <f>+AI98+AI97</f>
        <v>-157.827</v>
      </c>
      <c r="AJ99" s="27"/>
      <c r="AK99" s="28">
        <v>-41.680999999999997</v>
      </c>
      <c r="AL99" s="28"/>
      <c r="AM99" s="28">
        <v>-83.358000000000004</v>
      </c>
      <c r="AN99" s="28"/>
      <c r="AO99" s="28">
        <f>SUM(AO97:AO98)</f>
        <v>-172.01600000000002</v>
      </c>
      <c r="AP99" s="28"/>
      <c r="AQ99" s="29">
        <f>SUM(AQ97:AQ98)</f>
        <v>-172.38800000000001</v>
      </c>
      <c r="AR99" s="27"/>
      <c r="AS99" s="28">
        <f>SUM(AS97:AS98)</f>
        <v>-57.466999999999999</v>
      </c>
      <c r="AT99" s="27"/>
      <c r="AU99" s="28">
        <f>SUM(AU97:AU98)</f>
        <v>-150.226</v>
      </c>
      <c r="AV99" s="27"/>
      <c r="AW99" s="28">
        <f>SUM(AW97:AW98)</f>
        <v>-287.35400000000004</v>
      </c>
      <c r="AX99" s="29">
        <v>-225.13399999999999</v>
      </c>
      <c r="AY99" s="28">
        <v>-52.474000000000004</v>
      </c>
      <c r="AZ99" s="28">
        <v>-175.86699999999999</v>
      </c>
      <c r="BA99" s="28">
        <v>-145.79599999999999</v>
      </c>
      <c r="BB99" s="29">
        <v>-174.12900000000002</v>
      </c>
      <c r="BC99" s="28">
        <v>-15.613</v>
      </c>
      <c r="BD99" s="28">
        <v>-30.555</v>
      </c>
      <c r="BE99" s="28">
        <v>-64.17</v>
      </c>
      <c r="BF99" s="29">
        <v>-131.75200000000001</v>
      </c>
      <c r="BG99" s="28">
        <v>-16.309000000000001</v>
      </c>
      <c r="BH99" s="28">
        <v>-42.712000000000003</v>
      </c>
      <c r="BI99" s="28">
        <v>-136.45600000000002</v>
      </c>
      <c r="BJ99" s="29">
        <v>-154.87200000000001</v>
      </c>
      <c r="BK99" s="28">
        <v>-52.183999999999997</v>
      </c>
      <c r="BL99" s="30">
        <v>1.8336229365768895</v>
      </c>
      <c r="BM99" s="30">
        <v>2.1997056839781712</v>
      </c>
      <c r="BN99" s="74"/>
      <c r="BO99" s="72"/>
      <c r="BP99" s="67"/>
      <c r="BQ99" s="68"/>
    </row>
    <row r="100" spans="1:69" ht="9.75" customHeight="1" x14ac:dyDescent="0.25">
      <c r="A100" s="16"/>
      <c r="C100" s="7"/>
      <c r="E100" s="7"/>
      <c r="G100" s="7"/>
      <c r="I100" s="7"/>
      <c r="K100" s="7"/>
      <c r="M100" s="7"/>
      <c r="O100" s="7"/>
      <c r="Q100" s="21"/>
      <c r="R100" s="9"/>
      <c r="S100" s="9"/>
      <c r="U100" s="7"/>
      <c r="W100" s="7"/>
      <c r="Y100" s="7"/>
      <c r="AA100" s="21"/>
      <c r="AC100" s="7"/>
      <c r="AE100" s="7"/>
      <c r="AG100" s="7"/>
      <c r="AI100" s="21"/>
      <c r="AK100" s="7"/>
      <c r="AL100" s="7"/>
      <c r="AM100" s="7"/>
      <c r="AN100" s="7"/>
      <c r="AO100" s="7"/>
      <c r="AP100" s="7"/>
      <c r="AQ100" s="21"/>
      <c r="AS100" s="7"/>
      <c r="AU100" s="7"/>
      <c r="AW100" s="7"/>
      <c r="AX100" s="21"/>
      <c r="AY100" s="7"/>
      <c r="AZ100" s="7"/>
      <c r="BA100" s="7"/>
      <c r="BB100" s="21"/>
      <c r="BC100" s="58"/>
      <c r="BD100" s="58"/>
      <c r="BE100" s="58"/>
      <c r="BF100" s="21"/>
      <c r="BG100" s="58"/>
      <c r="BH100" s="58"/>
      <c r="BI100" s="58"/>
      <c r="BJ100" s="21"/>
      <c r="BK100" s="58"/>
      <c r="BL100" s="8"/>
      <c r="BM100" s="8"/>
      <c r="BN100" s="74"/>
      <c r="BO100" s="72"/>
      <c r="BP100" s="67"/>
      <c r="BQ100" s="68"/>
    </row>
    <row r="101" spans="1:69" ht="15" x14ac:dyDescent="0.25">
      <c r="A101" s="16" t="s">
        <v>31</v>
      </c>
      <c r="C101" s="7">
        <v>0</v>
      </c>
      <c r="E101" s="7">
        <v>0</v>
      </c>
      <c r="G101" s="7">
        <v>0</v>
      </c>
      <c r="I101" s="7">
        <v>0</v>
      </c>
      <c r="K101" s="7">
        <v>0</v>
      </c>
      <c r="M101" s="7">
        <v>0</v>
      </c>
      <c r="O101" s="7">
        <v>0</v>
      </c>
      <c r="Q101" s="21">
        <v>0</v>
      </c>
      <c r="R101" s="9"/>
      <c r="S101" s="9"/>
      <c r="U101" s="7">
        <v>0</v>
      </c>
      <c r="W101" s="7">
        <v>0</v>
      </c>
      <c r="Y101" s="7">
        <v>0</v>
      </c>
      <c r="AA101" s="21">
        <v>0</v>
      </c>
      <c r="AC101" s="7">
        <v>0</v>
      </c>
      <c r="AE101" s="7">
        <v>0</v>
      </c>
      <c r="AG101" s="7">
        <v>0</v>
      </c>
      <c r="AI101" s="21">
        <v>0</v>
      </c>
      <c r="AK101" s="7">
        <v>0</v>
      </c>
      <c r="AL101" s="7"/>
      <c r="AM101" s="7">
        <v>0</v>
      </c>
      <c r="AN101" s="7"/>
      <c r="AO101" s="7">
        <v>0</v>
      </c>
      <c r="AP101" s="7"/>
      <c r="AQ101" s="21">
        <v>0</v>
      </c>
      <c r="AS101" s="7">
        <v>0</v>
      </c>
      <c r="AU101" s="7">
        <v>0</v>
      </c>
      <c r="AW101" s="7">
        <v>0</v>
      </c>
      <c r="AX101" s="21">
        <v>0</v>
      </c>
      <c r="AY101" s="7">
        <v>0</v>
      </c>
      <c r="AZ101" s="7">
        <v>0</v>
      </c>
      <c r="BA101" s="7">
        <v>0</v>
      </c>
      <c r="BB101" s="21">
        <v>0</v>
      </c>
      <c r="BC101" s="58">
        <v>0</v>
      </c>
      <c r="BD101" s="58">
        <v>0</v>
      </c>
      <c r="BE101" s="58">
        <v>0</v>
      </c>
      <c r="BF101" s="21">
        <v>0</v>
      </c>
      <c r="BG101" s="58">
        <v>0</v>
      </c>
      <c r="BH101" s="58">
        <v>0</v>
      </c>
      <c r="BI101" s="58">
        <v>0</v>
      </c>
      <c r="BJ101" s="21">
        <v>0</v>
      </c>
      <c r="BK101" s="58">
        <v>0</v>
      </c>
      <c r="BL101" s="8"/>
      <c r="BM101" s="8"/>
      <c r="BN101" s="74"/>
      <c r="BO101" s="72"/>
      <c r="BP101" s="67"/>
      <c r="BQ101" s="68"/>
    </row>
    <row r="102" spans="1:69" ht="15" x14ac:dyDescent="0.25">
      <c r="A102" s="26" t="s">
        <v>32</v>
      </c>
      <c r="B102" s="27"/>
      <c r="C102" s="28">
        <v>0</v>
      </c>
      <c r="D102" s="27"/>
      <c r="E102" s="28">
        <v>0</v>
      </c>
      <c r="F102" s="27"/>
      <c r="G102" s="28">
        <v>0</v>
      </c>
      <c r="H102" s="27"/>
      <c r="I102" s="28">
        <v>0</v>
      </c>
      <c r="J102" s="27"/>
      <c r="K102" s="28">
        <v>0</v>
      </c>
      <c r="L102" s="27"/>
      <c r="M102" s="28">
        <v>0</v>
      </c>
      <c r="N102" s="27"/>
      <c r="O102" s="28">
        <f>+O101</f>
        <v>0</v>
      </c>
      <c r="P102" s="27"/>
      <c r="Q102" s="29">
        <f>Q101</f>
        <v>0</v>
      </c>
      <c r="R102" s="39"/>
      <c r="S102" s="39"/>
      <c r="T102" s="27"/>
      <c r="U102" s="28">
        <v>0</v>
      </c>
      <c r="V102" s="27"/>
      <c r="W102" s="28">
        <v>0</v>
      </c>
      <c r="X102" s="27"/>
      <c r="Y102" s="28">
        <v>0</v>
      </c>
      <c r="Z102" s="27"/>
      <c r="AA102" s="29">
        <v>0</v>
      </c>
      <c r="AB102" s="27"/>
      <c r="AC102" s="28">
        <v>0</v>
      </c>
      <c r="AD102" s="27"/>
      <c r="AE102" s="28">
        <v>0</v>
      </c>
      <c r="AF102" s="27"/>
      <c r="AG102" s="28">
        <v>0</v>
      </c>
      <c r="AH102" s="27"/>
      <c r="AI102" s="29">
        <f>+AI101</f>
        <v>0</v>
      </c>
      <c r="AJ102" s="27"/>
      <c r="AK102" s="28">
        <v>0</v>
      </c>
      <c r="AL102" s="28"/>
      <c r="AM102" s="28">
        <v>0</v>
      </c>
      <c r="AN102" s="28"/>
      <c r="AO102" s="28">
        <f>SUM(AO101)</f>
        <v>0</v>
      </c>
      <c r="AP102" s="28"/>
      <c r="AQ102" s="29">
        <f>AQ101</f>
        <v>0</v>
      </c>
      <c r="AR102" s="27"/>
      <c r="AS102" s="28">
        <f>AS101</f>
        <v>0</v>
      </c>
      <c r="AT102" s="27"/>
      <c r="AU102" s="28">
        <f>AU101</f>
        <v>0</v>
      </c>
      <c r="AV102" s="27"/>
      <c r="AW102" s="28">
        <f>AW101</f>
        <v>0</v>
      </c>
      <c r="AX102" s="29">
        <v>0</v>
      </c>
      <c r="AY102" s="28">
        <v>0</v>
      </c>
      <c r="AZ102" s="28">
        <v>0</v>
      </c>
      <c r="BA102" s="28">
        <v>0</v>
      </c>
      <c r="BB102" s="29">
        <v>0</v>
      </c>
      <c r="BC102" s="28">
        <v>0</v>
      </c>
      <c r="BD102" s="28">
        <v>0</v>
      </c>
      <c r="BE102" s="28">
        <v>0</v>
      </c>
      <c r="BF102" s="29">
        <v>0</v>
      </c>
      <c r="BG102" s="28">
        <v>0</v>
      </c>
      <c r="BH102" s="28">
        <v>0</v>
      </c>
      <c r="BI102" s="28">
        <v>0</v>
      </c>
      <c r="BJ102" s="29">
        <v>0</v>
      </c>
      <c r="BK102" s="28">
        <v>0</v>
      </c>
      <c r="BL102" s="8"/>
      <c r="BM102" s="8"/>
      <c r="BN102" s="74"/>
      <c r="BO102" s="72"/>
      <c r="BP102" s="67"/>
      <c r="BQ102" s="68"/>
    </row>
    <row r="103" spans="1:69" ht="9.75" customHeight="1" x14ac:dyDescent="0.25">
      <c r="A103" s="16"/>
      <c r="C103" s="7"/>
      <c r="E103" s="7"/>
      <c r="G103" s="7"/>
      <c r="I103" s="7"/>
      <c r="K103" s="7"/>
      <c r="M103" s="7"/>
      <c r="O103" s="7"/>
      <c r="Q103" s="21"/>
      <c r="R103" s="9"/>
      <c r="S103" s="9"/>
      <c r="U103" s="7"/>
      <c r="W103" s="7"/>
      <c r="Y103" s="7"/>
      <c r="AA103" s="21"/>
      <c r="AC103" s="7"/>
      <c r="AE103" s="7"/>
      <c r="AG103" s="7"/>
      <c r="AI103" s="21"/>
      <c r="AK103" s="7"/>
      <c r="AL103" s="7"/>
      <c r="AM103" s="7"/>
      <c r="AN103" s="7"/>
      <c r="AO103" s="7"/>
      <c r="AP103" s="7"/>
      <c r="AQ103" s="21"/>
      <c r="AS103" s="7"/>
      <c r="AU103" s="7"/>
      <c r="AW103" s="7"/>
      <c r="AX103" s="21"/>
      <c r="AY103" s="7"/>
      <c r="AZ103" s="7"/>
      <c r="BA103" s="7"/>
      <c r="BB103" s="21"/>
      <c r="BC103" s="58"/>
      <c r="BD103" s="58"/>
      <c r="BE103" s="58"/>
      <c r="BF103" s="21"/>
      <c r="BG103" s="58"/>
      <c r="BH103" s="58"/>
      <c r="BI103" s="58"/>
      <c r="BJ103" s="21"/>
      <c r="BK103" s="58"/>
      <c r="BL103" s="8"/>
      <c r="BM103" s="8"/>
      <c r="BN103" s="74"/>
      <c r="BO103" s="72"/>
      <c r="BP103" s="67"/>
      <c r="BQ103" s="68"/>
    </row>
    <row r="104" spans="1:69" ht="15" x14ac:dyDescent="0.25">
      <c r="A104" s="26" t="s">
        <v>85</v>
      </c>
      <c r="B104" s="27"/>
      <c r="C104" s="28">
        <v>197.499</v>
      </c>
      <c r="D104" s="27"/>
      <c r="E104" s="28">
        <v>463.67</v>
      </c>
      <c r="F104" s="27"/>
      <c r="G104" s="28">
        <v>408.48200000000003</v>
      </c>
      <c r="H104" s="27"/>
      <c r="I104" s="28">
        <v>313.46199999999999</v>
      </c>
      <c r="J104" s="27"/>
      <c r="K104" s="28">
        <v>389.29455402999986</v>
      </c>
      <c r="L104" s="27"/>
      <c r="M104" s="28">
        <v>310.89699999999999</v>
      </c>
      <c r="N104" s="27"/>
      <c r="O104" s="28">
        <f>+O102+O99+O95</f>
        <v>647.54200000000003</v>
      </c>
      <c r="P104" s="27"/>
      <c r="Q104" s="29">
        <f>Q95+Q102+Q99</f>
        <v>801.74799999999993</v>
      </c>
      <c r="R104" s="39">
        <f>+Q104/O104-1</f>
        <v>0.23814053760219389</v>
      </c>
      <c r="S104" s="39">
        <f>+(Q104/G104)^(0.2)-1</f>
        <v>0.14438720187469367</v>
      </c>
      <c r="T104" s="27"/>
      <c r="U104" s="28">
        <v>64.626794509999954</v>
      </c>
      <c r="V104" s="27"/>
      <c r="W104" s="28">
        <v>139.08794515</v>
      </c>
      <c r="X104" s="27"/>
      <c r="Y104" s="28">
        <v>200.69</v>
      </c>
      <c r="Z104" s="27"/>
      <c r="AA104" s="29">
        <v>310.89699999999999</v>
      </c>
      <c r="AB104" s="27"/>
      <c r="AC104" s="28">
        <v>77.924999999999997</v>
      </c>
      <c r="AD104" s="27"/>
      <c r="AE104" s="28">
        <v>194.41</v>
      </c>
      <c r="AF104" s="27"/>
      <c r="AG104" s="28">
        <v>413.74299999999999</v>
      </c>
      <c r="AH104" s="27"/>
      <c r="AI104" s="29">
        <f>+AI102+AI99+AI95</f>
        <v>647.54200000000003</v>
      </c>
      <c r="AJ104" s="27"/>
      <c r="AK104" s="28">
        <v>252.19</v>
      </c>
      <c r="AL104" s="28"/>
      <c r="AM104" s="28">
        <v>468.76100000000002</v>
      </c>
      <c r="AN104" s="28"/>
      <c r="AO104" s="28">
        <f>+AO102+AO99+AO95</f>
        <v>594.73699999999985</v>
      </c>
      <c r="AP104" s="28"/>
      <c r="AQ104" s="29">
        <f>AQ95+AQ102+AQ99</f>
        <v>801.74799999999993</v>
      </c>
      <c r="AR104" s="27"/>
      <c r="AS104" s="28">
        <f>AS95+AS102+AS99</f>
        <v>218.59100000000001</v>
      </c>
      <c r="AT104" s="27"/>
      <c r="AU104" s="28">
        <f>AU95+AU102+AU99</f>
        <v>403.9</v>
      </c>
      <c r="AV104" s="27"/>
      <c r="AW104" s="28">
        <f>AW95+AW99+AW102</f>
        <v>487.12799999999993</v>
      </c>
      <c r="AX104" s="29">
        <v>798.73400000000004</v>
      </c>
      <c r="AY104" s="28">
        <v>254.79499999999999</v>
      </c>
      <c r="AZ104" s="28">
        <v>466.42500000000001</v>
      </c>
      <c r="BA104" s="28">
        <v>672.09799999999996</v>
      </c>
      <c r="BB104" s="29">
        <v>963.68299999999999</v>
      </c>
      <c r="BC104" s="28">
        <v>340.88200000000001</v>
      </c>
      <c r="BD104" s="28">
        <v>662.53800000000001</v>
      </c>
      <c r="BE104" s="28">
        <v>980.64200000000005</v>
      </c>
      <c r="BF104" s="29">
        <v>1321.856</v>
      </c>
      <c r="BG104" s="28">
        <v>461.685</v>
      </c>
      <c r="BH104" s="28">
        <v>902.947</v>
      </c>
      <c r="BI104" s="28">
        <v>1299.011</v>
      </c>
      <c r="BJ104" s="29">
        <v>1861.721</v>
      </c>
      <c r="BK104" s="28">
        <v>500.233</v>
      </c>
      <c r="BL104" s="30">
        <v>-0.11102877148086943</v>
      </c>
      <c r="BM104" s="30">
        <v>8.3494157271732927E-2</v>
      </c>
      <c r="BN104" s="74"/>
      <c r="BO104" s="72"/>
      <c r="BP104" s="67"/>
      <c r="BQ104" s="68"/>
    </row>
    <row r="105" spans="1:69" ht="9.75" customHeight="1" x14ac:dyDescent="0.25">
      <c r="A105" s="16"/>
      <c r="C105" s="7"/>
      <c r="E105" s="7"/>
      <c r="G105" s="7"/>
      <c r="I105" s="7"/>
      <c r="K105" s="7"/>
      <c r="M105" s="7"/>
      <c r="O105" s="7"/>
      <c r="Q105" s="21"/>
      <c r="R105" s="9"/>
      <c r="S105" s="9"/>
      <c r="U105" s="7"/>
      <c r="W105" s="7"/>
      <c r="Y105" s="7"/>
      <c r="AA105" s="21"/>
      <c r="AC105" s="7"/>
      <c r="AE105" s="7"/>
      <c r="AG105" s="7"/>
      <c r="AI105" s="21"/>
      <c r="AK105" s="7"/>
      <c r="AL105" s="7"/>
      <c r="AM105" s="7"/>
      <c r="AN105" s="7"/>
      <c r="AO105" s="7"/>
      <c r="AP105" s="7"/>
      <c r="AQ105" s="21"/>
      <c r="AS105" s="7"/>
      <c r="AU105" s="7"/>
      <c r="AW105" s="7"/>
      <c r="AX105" s="21"/>
      <c r="AY105" s="7"/>
      <c r="AZ105" s="7"/>
      <c r="BA105" s="7"/>
      <c r="BB105" s="21"/>
      <c r="BC105" s="58"/>
      <c r="BD105" s="58"/>
      <c r="BE105" s="58"/>
      <c r="BF105" s="21"/>
      <c r="BG105" s="58"/>
      <c r="BH105" s="58"/>
      <c r="BI105" s="58"/>
      <c r="BJ105" s="21"/>
      <c r="BK105" s="58"/>
      <c r="BL105" s="8"/>
      <c r="BM105" s="8"/>
      <c r="BN105" s="74"/>
      <c r="BO105" s="72"/>
      <c r="BP105" s="67"/>
      <c r="BQ105" s="68"/>
    </row>
    <row r="106" spans="1:69" ht="15" x14ac:dyDescent="0.25">
      <c r="A106" s="16" t="s">
        <v>54</v>
      </c>
      <c r="C106" s="7">
        <v>3241.364</v>
      </c>
      <c r="E106" s="7">
        <v>1333.328</v>
      </c>
      <c r="G106" s="7">
        <v>2232.7350000000001</v>
      </c>
      <c r="I106" s="7">
        <v>2927.835</v>
      </c>
      <c r="K106" s="7">
        <v>3033.1616894499998</v>
      </c>
      <c r="M106" s="7">
        <v>2765.261</v>
      </c>
      <c r="O106" s="7">
        <v>3928.1550000000002</v>
      </c>
      <c r="Q106" s="21">
        <v>4921.973</v>
      </c>
      <c r="R106" s="9">
        <f t="shared" ref="R106:R107" si="16">+Q106/O106-1</f>
        <v>0.25299867240472929</v>
      </c>
      <c r="S106" s="9">
        <f t="shared" ref="S106:S107" si="17">+(Q106/G106)^(0.2)-1</f>
        <v>0.17127914156375978</v>
      </c>
      <c r="U106" s="7">
        <v>2966.1665712300005</v>
      </c>
      <c r="W106" s="7">
        <v>3135.9166084099998</v>
      </c>
      <c r="Y106" s="7">
        <v>3183.9270000000001</v>
      </c>
      <c r="AA106" s="21">
        <v>2765.261</v>
      </c>
      <c r="AC106" s="7">
        <v>3218.5509999999999</v>
      </c>
      <c r="AE106" s="7">
        <v>3074.0230000000001</v>
      </c>
      <c r="AG106" s="7">
        <v>3391.1860000000001</v>
      </c>
      <c r="AI106" s="21">
        <v>3928.1550000000002</v>
      </c>
      <c r="AK106" s="7">
        <v>4173.4750000000004</v>
      </c>
      <c r="AL106" s="7"/>
      <c r="AM106" s="7">
        <v>4446.0389999999998</v>
      </c>
      <c r="AN106" s="7"/>
      <c r="AO106" s="7">
        <v>4751.92</v>
      </c>
      <c r="AP106" s="7"/>
      <c r="AQ106" s="21">
        <v>4921.973</v>
      </c>
      <c r="AS106" s="7">
        <v>6386.893</v>
      </c>
      <c r="AU106" s="7">
        <v>7343.44</v>
      </c>
      <c r="AW106" s="7">
        <v>7333.2269999999999</v>
      </c>
      <c r="AX106" s="21">
        <v>7514.6149999999998</v>
      </c>
      <c r="AY106" s="7">
        <v>6780.19</v>
      </c>
      <c r="AZ106" s="7">
        <v>6225.0619999999999</v>
      </c>
      <c r="BA106" s="7">
        <v>7048.3180000000002</v>
      </c>
      <c r="BB106" s="21">
        <v>7169.4570000000003</v>
      </c>
      <c r="BC106" s="58">
        <v>7199.9279999999999</v>
      </c>
      <c r="BD106" s="58">
        <v>7216.0259999999998</v>
      </c>
      <c r="BE106" s="58">
        <v>8453.8559999999998</v>
      </c>
      <c r="BF106" s="21">
        <v>9167.634</v>
      </c>
      <c r="BG106" s="58">
        <v>9966.2880000000005</v>
      </c>
      <c r="BH106" s="58">
        <v>10363.147999999999</v>
      </c>
      <c r="BI106" s="58">
        <v>10960.614</v>
      </c>
      <c r="BJ106" s="21">
        <v>11667.852999999999</v>
      </c>
      <c r="BK106" s="58">
        <v>12059.484</v>
      </c>
      <c r="BL106" s="8">
        <v>3.3564958351806506E-2</v>
      </c>
      <c r="BM106" s="8">
        <v>0.21002764519748984</v>
      </c>
      <c r="BN106" s="74"/>
      <c r="BO106" s="72"/>
      <c r="BP106" s="67"/>
      <c r="BQ106" s="68"/>
    </row>
    <row r="107" spans="1:69" ht="15" x14ac:dyDescent="0.25">
      <c r="A107" s="16" t="s">
        <v>58</v>
      </c>
      <c r="C107" s="7">
        <v>94.659000000000006</v>
      </c>
      <c r="E107" s="7">
        <v>117.11500000000001</v>
      </c>
      <c r="G107" s="7">
        <v>134.733</v>
      </c>
      <c r="I107" s="7">
        <v>540.36</v>
      </c>
      <c r="K107" s="7">
        <v>130.36932039999999</v>
      </c>
      <c r="M107" s="7">
        <v>137.31700000000001</v>
      </c>
      <c r="O107" s="7">
        <v>164.60499999999999</v>
      </c>
      <c r="Q107" s="21">
        <v>89.346000000000004</v>
      </c>
      <c r="R107" s="9">
        <f t="shared" si="16"/>
        <v>-0.45720968378846327</v>
      </c>
      <c r="S107" s="9">
        <f t="shared" si="17"/>
        <v>-7.8871484973771389E-2</v>
      </c>
      <c r="U107" s="7">
        <v>110.57276413999999</v>
      </c>
      <c r="W107" s="7">
        <v>123.79143420999999</v>
      </c>
      <c r="Y107" s="7">
        <v>123.824</v>
      </c>
      <c r="AA107" s="21">
        <v>137.31700000000001</v>
      </c>
      <c r="AC107" s="7">
        <v>121.33500000000001</v>
      </c>
      <c r="AE107" s="7">
        <v>148.846</v>
      </c>
      <c r="AG107" s="7">
        <v>163.18299999999999</v>
      </c>
      <c r="AI107" s="21">
        <v>164.60499999999999</v>
      </c>
      <c r="AK107" s="7">
        <v>166.518</v>
      </c>
      <c r="AL107" s="7"/>
      <c r="AM107" s="7">
        <v>190.756</v>
      </c>
      <c r="AN107" s="7"/>
      <c r="AO107" s="7">
        <v>287.19600000000003</v>
      </c>
      <c r="AP107" s="7"/>
      <c r="AQ107" s="21">
        <v>89.346000000000004</v>
      </c>
      <c r="AS107" s="7">
        <v>519.15700000000004</v>
      </c>
      <c r="AU107" s="7">
        <v>580.21600000000001</v>
      </c>
      <c r="AW107" s="7">
        <v>542.524</v>
      </c>
      <c r="AX107" s="21">
        <v>584.572</v>
      </c>
      <c r="AY107" s="7">
        <v>1153.2860000000001</v>
      </c>
      <c r="AZ107" s="7">
        <v>694.60500000000002</v>
      </c>
      <c r="BA107" s="7">
        <v>528.85</v>
      </c>
      <c r="BB107" s="21">
        <v>757.95899999999995</v>
      </c>
      <c r="BC107" s="58">
        <v>1482.326</v>
      </c>
      <c r="BD107" s="58">
        <v>1796.7529999999999</v>
      </c>
      <c r="BE107" s="58">
        <v>780.01199999999994</v>
      </c>
      <c r="BF107" s="21">
        <v>1383.713</v>
      </c>
      <c r="BG107" s="58">
        <v>1354.4870000000001</v>
      </c>
      <c r="BH107" s="58">
        <v>2914.6579999999999</v>
      </c>
      <c r="BI107" s="58">
        <v>3311.8009999999999</v>
      </c>
      <c r="BJ107" s="21">
        <v>3359.2550000000001</v>
      </c>
      <c r="BK107" s="58">
        <v>1551.7260000000001</v>
      </c>
      <c r="BL107" s="8">
        <v>-0.53807436470288805</v>
      </c>
      <c r="BM107" s="8">
        <v>0.14561896865750645</v>
      </c>
      <c r="BN107" s="74"/>
      <c r="BO107" s="72"/>
      <c r="BP107" s="67"/>
      <c r="BQ107" s="68"/>
    </row>
    <row r="115" spans="67:67" ht="15" x14ac:dyDescent="0.25">
      <c r="BO115"/>
    </row>
    <row r="116" spans="67:67" ht="15" x14ac:dyDescent="0.25">
      <c r="BO116"/>
    </row>
    <row r="117" spans="67:67" ht="15" x14ac:dyDescent="0.25">
      <c r="BO117"/>
    </row>
    <row r="118" spans="67:67" ht="15" x14ac:dyDescent="0.25">
      <c r="BO118"/>
    </row>
    <row r="119" spans="67:67" ht="15" x14ac:dyDescent="0.25">
      <c r="BO119"/>
    </row>
    <row r="120" spans="67:67" ht="15" x14ac:dyDescent="0.25">
      <c r="BO120"/>
    </row>
    <row r="121" spans="67:67" ht="15" x14ac:dyDescent="0.25">
      <c r="BO121"/>
    </row>
    <row r="122" spans="67:67" ht="15" x14ac:dyDescent="0.25">
      <c r="BO122"/>
    </row>
  </sheetData>
  <pageMargins left="0.7" right="0.7" top="0.75" bottom="0.75" header="0.3" footer="0.3"/>
  <pageSetup paperSize="8" scale="35" orientation="landscape" r:id="rId1"/>
  <headerFooter>
    <oddFooter>&amp;L&amp;1#&amp;"Calibri"&amp;10 Classification: Internal Use</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showGridLines="0" workbookViewId="0"/>
  </sheetViews>
  <sheetFormatPr defaultColWidth="9.140625" defaultRowHeight="16.5" x14ac:dyDescent="0.3"/>
  <cols>
    <col min="1" max="1" width="40.28515625" style="1" customWidth="1"/>
    <col min="2" max="16384" width="9.140625" style="1"/>
  </cols>
  <sheetData>
    <row r="1" spans="1:1" ht="59.25" customHeight="1" x14ac:dyDescent="0.3">
      <c r="A1" s="3" t="s">
        <v>76</v>
      </c>
    </row>
    <row r="2" spans="1:1" ht="34.5" customHeight="1" x14ac:dyDescent="0.3"/>
  </sheetData>
  <pageMargins left="0.7" right="0.7" top="0.75" bottom="0.75" header="0.3" footer="0.3"/>
  <pageSetup paperSize="9" orientation="portrait" r:id="rId1"/>
  <headerFooter>
    <oddFooter>&amp;L&amp;1#&amp;"Calibri"&amp;10 Classification: Internal Use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1. Income Statement</vt:lpstr>
      <vt:lpstr>2. Balance Sheet</vt:lpstr>
      <vt:lpstr>3. Segmentals</vt:lpstr>
      <vt:lpstr>4.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Rayan S. Al-Shuaibi</dc:creator>
  <cp:lastModifiedBy>Mohammed M. Alqahtani</cp:lastModifiedBy>
  <cp:lastPrinted>2025-02-11T06:20:18Z</cp:lastPrinted>
  <dcterms:created xsi:type="dcterms:W3CDTF">2021-11-15T10:23:05Z</dcterms:created>
  <dcterms:modified xsi:type="dcterms:W3CDTF">2026-05-05T10:18:50Z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282866-6f46-4864-baf7-8231e4f51d7a_Enabled">
    <vt:lpwstr>true</vt:lpwstr>
  </property>
  <property fmtid="{D5CDD505-2E9C-101B-9397-08002B2CF9AE}" pid="3" name="MSIP_Label_0d282866-6f46-4864-baf7-8231e4f51d7a_SetDate">
    <vt:lpwstr>2023-05-15T08:08:47Z</vt:lpwstr>
  </property>
  <property fmtid="{D5CDD505-2E9C-101B-9397-08002B2CF9AE}" pid="4" name="MSIP_Label_0d282866-6f46-4864-baf7-8231e4f51d7a_Method">
    <vt:lpwstr>Privileged</vt:lpwstr>
  </property>
  <property fmtid="{D5CDD505-2E9C-101B-9397-08002B2CF9AE}" pid="5" name="MSIP_Label_0d282866-6f46-4864-baf7-8231e4f51d7a_Name">
    <vt:lpwstr>Internal  Use</vt:lpwstr>
  </property>
  <property fmtid="{D5CDD505-2E9C-101B-9397-08002B2CF9AE}" pid="6" name="MSIP_Label_0d282866-6f46-4864-baf7-8231e4f51d7a_SiteId">
    <vt:lpwstr>be83893e-039b-4f8c-91fc-f31563cb51c3</vt:lpwstr>
  </property>
  <property fmtid="{D5CDD505-2E9C-101B-9397-08002B2CF9AE}" pid="7" name="MSIP_Label_0d282866-6f46-4864-baf7-8231e4f51d7a_ActionId">
    <vt:lpwstr>e71926b0-799d-44a0-b3bf-3b0ee79d3578</vt:lpwstr>
  </property>
  <property fmtid="{D5CDD505-2E9C-101B-9397-08002B2CF9AE}" pid="8" name="MSIP_Label_0d282866-6f46-4864-baf7-8231e4f51d7a_ContentBits">
    <vt:lpwstr>2</vt:lpwstr>
  </property>
  <property fmtid="{D5CDD505-2E9C-101B-9397-08002B2CF9AE}" pid="9" name="SecloreClassification">
    <vt:lpwstr>{"Alrajhi Bank Production PolicyServer (c3cd6cd97a33850708485555baedaad423c45d25)":{"ClassificationDisplayName":"Public - عام","ClassificationMode":"ClassificationMode_UserDriven","LabelId":"10002","Version":"1"}}</vt:lpwstr>
  </property>
  <property fmtid="{D5CDD505-2E9C-101B-9397-08002B2CF9AE}" pid="10" name="SecloreClassificationDisplayName_c3cd6cd97a33850708485555baedaad423c45d25">
    <vt:lpwstr>Public - عام</vt:lpwstr>
  </property>
  <property fmtid="{D5CDD505-2E9C-101B-9397-08002B2CF9AE}" pid="11" name="SecloreClassificationHeaderTextValue">
    <vt:lpwstr>Public - عام</vt:lpwstr>
  </property>
  <property fmtid="{D5CDD505-2E9C-101B-9397-08002B2CF9AE}" pid="12" name="SecloreClassificationHeaderColorHex">
    <vt:lpwstr>#20134e</vt:lpwstr>
  </property>
  <property fmtid="{D5CDD505-2E9C-101B-9397-08002B2CF9AE}" pid="13" name="SecloreClassificationHeaderFontSize">
    <vt:lpwstr>12</vt:lpwstr>
  </property>
  <property fmtid="{D5CDD505-2E9C-101B-9397-08002B2CF9AE}" pid="14" name="SecloreClassificationHeaderAlignment">
    <vt:lpwstr>Center</vt:lpwstr>
  </property>
</Properties>
</file>